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40" windowHeight="7140" tabRatio="793" firstSheet="5" activeTab="7"/>
  </bookViews>
  <sheets>
    <sheet name="Chart1" sheetId="1" r:id="rId1"/>
    <sheet name="Chart2" sheetId="2" r:id="rId2"/>
    <sheet name="Sheet1" sheetId="3" r:id="rId3"/>
    <sheet name="Cost" sheetId="4" r:id="rId4"/>
    <sheet name="Cost Data" sheetId="5" r:id="rId5"/>
    <sheet name="TableB1" sheetId="6" r:id="rId6"/>
    <sheet name="TABLE B2" sheetId="7" r:id="rId7"/>
    <sheet name="Table B3" sheetId="8" r:id="rId8"/>
    <sheet name="Table B4" sheetId="9" r:id="rId9"/>
    <sheet name="Table B5" sheetId="10" r:id="rId10"/>
    <sheet name="Table B6" sheetId="11" r:id="rId11"/>
    <sheet name="Sheet9" sheetId="12" r:id="rId12"/>
    <sheet name="Sheet10" sheetId="13" r:id="rId13"/>
    <sheet name="Sheet11" sheetId="14" r:id="rId14"/>
    <sheet name="Sheet12" sheetId="15" r:id="rId15"/>
    <sheet name="Sheet13" sheetId="16" r:id="rId16"/>
    <sheet name="Sheet14" sheetId="17" r:id="rId17"/>
    <sheet name="Sheet15" sheetId="18" r:id="rId18"/>
    <sheet name="Sheet16" sheetId="19" r:id="rId19"/>
  </sheets>
  <definedNames>
    <definedName name="_xlnm.Print_Area" localSheetId="2">'Sheet1'!$A$1:$AH$37</definedName>
    <definedName name="_xlnm.Print_Area" localSheetId="6">'TABLE B2'!$A$1:$I$37</definedName>
    <definedName name="_xlnm.Print_Area" localSheetId="7">'Table B3'!$A$1:$I$37</definedName>
    <definedName name="_xlnm.Print_Area" localSheetId="8">'Table B4'!$A$1:$I$37</definedName>
    <definedName name="_xlnm.Print_Area" localSheetId="9">'Table B5'!$A$1:$I$37</definedName>
    <definedName name="_xlnm.Print_Area" localSheetId="10">'Table B6'!$A$1:$I$37</definedName>
    <definedName name="_xlnm.Print_Area" localSheetId="5">'TableB1'!$A$1:$I$37</definedName>
    <definedName name="_xlnm.Print_Titles" localSheetId="2">'Sheet1'!$A:$A,'Sheet1'!$1:$3</definedName>
  </definedNames>
  <calcPr fullCalcOnLoad="1"/>
</workbook>
</file>

<file path=xl/sharedStrings.xml><?xml version="1.0" encoding="utf-8"?>
<sst xmlns="http://schemas.openxmlformats.org/spreadsheetml/2006/main" count="774" uniqueCount="262">
  <si>
    <t>COMPANY</t>
  </si>
  <si>
    <t>BMW:RR</t>
  </si>
  <si>
    <t>CFMI</t>
  </si>
  <si>
    <t>GEN ELEC</t>
  </si>
  <si>
    <t>IAE</t>
  </si>
  <si>
    <t>JASC AVIA</t>
  </si>
  <si>
    <t>P &amp; W</t>
  </si>
  <si>
    <t>RR</t>
  </si>
  <si>
    <t>RR/SNEC.</t>
  </si>
  <si>
    <t>ALLIEDSIG</t>
  </si>
  <si>
    <t>WILL: ROLLS</t>
  </si>
  <si>
    <t xml:space="preserve">ZMKB </t>
  </si>
  <si>
    <t>ZMKB</t>
  </si>
  <si>
    <t>Engine Type</t>
  </si>
  <si>
    <t>BR 7</t>
  </si>
  <si>
    <t>CFM 56</t>
  </si>
  <si>
    <t>CF6</t>
  </si>
  <si>
    <t>GE 90</t>
  </si>
  <si>
    <t>CONWAY</t>
  </si>
  <si>
    <t>RB 183</t>
  </si>
  <si>
    <t>RB-211-</t>
  </si>
  <si>
    <t>SPEY</t>
  </si>
  <si>
    <t>TRENT</t>
  </si>
  <si>
    <t>TAY</t>
  </si>
  <si>
    <t>OLYMPUS</t>
  </si>
  <si>
    <t>Enine. Model</t>
  </si>
  <si>
    <t>15-55</t>
  </si>
  <si>
    <t>3C1</t>
  </si>
  <si>
    <t>5A1</t>
  </si>
  <si>
    <t>5C2</t>
  </si>
  <si>
    <t>80C2-A5</t>
  </si>
  <si>
    <t>80C2-B1F</t>
  </si>
  <si>
    <t>80C2-B2</t>
  </si>
  <si>
    <t>80E1A2</t>
  </si>
  <si>
    <t>85B</t>
  </si>
  <si>
    <t>V2525-D5</t>
  </si>
  <si>
    <t>D-30KU II</t>
  </si>
  <si>
    <t>PS-90A</t>
  </si>
  <si>
    <t>JT8D-219</t>
  </si>
  <si>
    <t>PW2037</t>
  </si>
  <si>
    <t>PW4056</t>
  </si>
  <si>
    <t>PW4168</t>
  </si>
  <si>
    <t>PW4084</t>
  </si>
  <si>
    <t>555-15P</t>
  </si>
  <si>
    <t>524H</t>
  </si>
  <si>
    <t>535E4/E4-B</t>
  </si>
  <si>
    <t xml:space="preserve"> 511-8</t>
  </si>
  <si>
    <t xml:space="preserve"> 593 610-14</t>
  </si>
  <si>
    <t>LF507</t>
  </si>
  <si>
    <t>ALF502R-5</t>
  </si>
  <si>
    <t>FJ44</t>
  </si>
  <si>
    <t>D-18T</t>
  </si>
  <si>
    <t>D-436T1</t>
  </si>
  <si>
    <t>TO (ISA SLS)</t>
  </si>
  <si>
    <t>Thrust (lb)</t>
  </si>
  <si>
    <t>Flat rating (°C)</t>
  </si>
  <si>
    <t>Bypass ratio</t>
  </si>
  <si>
    <t>Pressure ratio</t>
  </si>
  <si>
    <t>Mass flow (lb/s)</t>
  </si>
  <si>
    <t>CLIMB</t>
  </si>
  <si>
    <t>Max Thrust (lb)</t>
  </si>
  <si>
    <t>ISA+10</t>
  </si>
  <si>
    <t>ISA+5</t>
  </si>
  <si>
    <t>CRUISE</t>
  </si>
  <si>
    <t>Altitude (ft)</t>
  </si>
  <si>
    <t>Mach number</t>
  </si>
  <si>
    <t>Thrust lapse rate</t>
  </si>
  <si>
    <t>Sfc lb/hr/lb</t>
  </si>
  <si>
    <t>DIMENSIONS</t>
  </si>
  <si>
    <t>Length (m)</t>
  </si>
  <si>
    <t>Fan diameter (m)</t>
  </si>
  <si>
    <t>Basic eng.wt. (lb)</t>
  </si>
  <si>
    <t>LAYOUT</t>
  </si>
  <si>
    <t>Number of shafts</t>
  </si>
  <si>
    <t>Compressor</t>
  </si>
  <si>
    <t>1+1LP 10HP</t>
  </si>
  <si>
    <t>1+2LP 10HP</t>
  </si>
  <si>
    <t>1+3LP 9HP</t>
  </si>
  <si>
    <t>1+4LP 9HP</t>
  </si>
  <si>
    <t>1+4LP 14HP</t>
  </si>
  <si>
    <t>1+3LP 10HP</t>
  </si>
  <si>
    <t>1+4LP 10HP</t>
  </si>
  <si>
    <t>1+3LP 11HP</t>
  </si>
  <si>
    <t>1+2LP 13HP</t>
  </si>
  <si>
    <t>1+6LP 7HP</t>
  </si>
  <si>
    <t>1+4LP 11HP</t>
  </si>
  <si>
    <t>1+5LP 11HP</t>
  </si>
  <si>
    <t>1+6LP.11HP</t>
  </si>
  <si>
    <t>4+4LP 9HP</t>
  </si>
  <si>
    <t>4LP 12HP</t>
  </si>
  <si>
    <t>1LP 7IP 6HP</t>
  </si>
  <si>
    <t>1LP 6IP 6HP</t>
  </si>
  <si>
    <t>5LP 12HP</t>
  </si>
  <si>
    <t>1LP 8IP 6HP</t>
  </si>
  <si>
    <t>1+3LP 12HP</t>
  </si>
  <si>
    <t>7LP 7HP</t>
  </si>
  <si>
    <t>various</t>
  </si>
  <si>
    <t>1+2LP 7+1HP</t>
  </si>
  <si>
    <t>1+1LP 1CF HP</t>
  </si>
  <si>
    <t>1LP 7IP 7HP</t>
  </si>
  <si>
    <t>1+1LP 6IP 7HP</t>
  </si>
  <si>
    <t>Turbine</t>
  </si>
  <si>
    <t>2HP 2LP</t>
  </si>
  <si>
    <t>2HP 3LP</t>
  </si>
  <si>
    <t>1HP 4LP</t>
  </si>
  <si>
    <t>1HP 5LP</t>
  </si>
  <si>
    <t>2HP 5LP</t>
  </si>
  <si>
    <t>2HP 6LP</t>
  </si>
  <si>
    <t>2HP 4LP</t>
  </si>
  <si>
    <t>2 HP 4LP</t>
  </si>
  <si>
    <t>1HP 3LP</t>
  </si>
  <si>
    <t>2HP 7LP</t>
  </si>
  <si>
    <t>1HP 2LP</t>
  </si>
  <si>
    <t>1HP 1IP 3LP</t>
  </si>
  <si>
    <t>1HP 1IP 4LP</t>
  </si>
  <si>
    <t>1HP 1IP 5LP</t>
  </si>
  <si>
    <t>1HP 1LP</t>
  </si>
  <si>
    <t>Eng.Cost ($M)</t>
  </si>
  <si>
    <t>AIRCRAFT</t>
  </si>
  <si>
    <t>Gulfstream V</t>
  </si>
  <si>
    <t>B737-400</t>
  </si>
  <si>
    <t>A320</t>
  </si>
  <si>
    <t>A340</t>
  </si>
  <si>
    <t>A300-600R</t>
  </si>
  <si>
    <t>B 747-400</t>
  </si>
  <si>
    <t>B767-200ER</t>
  </si>
  <si>
    <t>A330</t>
  </si>
  <si>
    <t>B777</t>
  </si>
  <si>
    <t>MD-90-10</t>
  </si>
  <si>
    <t>Tu-154M</t>
  </si>
  <si>
    <t xml:space="preserve"> IL-96-300</t>
  </si>
  <si>
    <t>MD-80</t>
  </si>
  <si>
    <t>757-200</t>
  </si>
  <si>
    <t>B767-300</t>
  </si>
  <si>
    <t>Super VC10</t>
  </si>
  <si>
    <t>F28 Mk4000</t>
  </si>
  <si>
    <t>B747-400</t>
  </si>
  <si>
    <t>B757-200</t>
  </si>
  <si>
    <t>Gulfst. II</t>
  </si>
  <si>
    <t>Fokker 100</t>
  </si>
  <si>
    <t>Re-engined</t>
  </si>
  <si>
    <t>Concorde</t>
  </si>
  <si>
    <t>BA146-300</t>
  </si>
  <si>
    <t>BA146-100</t>
  </si>
  <si>
    <t xml:space="preserve"> CitationJet</t>
  </si>
  <si>
    <t xml:space="preserve"> AN-124</t>
  </si>
  <si>
    <t>Tu-334-1</t>
  </si>
  <si>
    <t>Global Exp.</t>
  </si>
  <si>
    <t>B737-500</t>
  </si>
  <si>
    <t>MD-90-30</t>
  </si>
  <si>
    <t>Tu-204</t>
  </si>
  <si>
    <t xml:space="preserve"> series</t>
  </si>
  <si>
    <t>C-17 III</t>
  </si>
  <si>
    <t>&amp;-300ER</t>
  </si>
  <si>
    <t>Gulfst. III</t>
  </si>
  <si>
    <t>Fokker 70</t>
  </si>
  <si>
    <t xml:space="preserve"> 727-100</t>
  </si>
  <si>
    <t>Avro RJ</t>
  </si>
  <si>
    <t>BA146-200</t>
  </si>
  <si>
    <t>SJ30</t>
  </si>
  <si>
    <t xml:space="preserve"> AN-225</t>
  </si>
  <si>
    <t>In service date</t>
  </si>
  <si>
    <t>Dec 1986</t>
  </si>
  <si>
    <t>Aug 1987</t>
  </si>
  <si>
    <t>Oct 1994</t>
  </si>
  <si>
    <t>Sept 1987</t>
  </si>
  <si>
    <t>Sept 1986</t>
  </si>
  <si>
    <t>1995</t>
  </si>
  <si>
    <t>1982</t>
  </si>
  <si>
    <t>1992</t>
  </si>
  <si>
    <t>Feb 1986</t>
  </si>
  <si>
    <t>Dec 1983</t>
  </si>
  <si>
    <t>Oct 1987</t>
  </si>
  <si>
    <t>Jul 1993</t>
  </si>
  <si>
    <t>1994</t>
  </si>
  <si>
    <t>Jun 1989</t>
  </si>
  <si>
    <t>Oct 1984</t>
  </si>
  <si>
    <t>Jan 1995</t>
  </si>
  <si>
    <t>Apr 1988</t>
  </si>
  <si>
    <t>Dec 1992</t>
  </si>
  <si>
    <t>Sept 1975</t>
  </si>
  <si>
    <t>1991</t>
  </si>
  <si>
    <t>July 1982</t>
  </si>
  <si>
    <t>1996</t>
  </si>
  <si>
    <t>Cost ($m)</t>
  </si>
  <si>
    <t>V2500</t>
  </si>
  <si>
    <t>V2522</t>
  </si>
  <si>
    <t>V2533</t>
  </si>
  <si>
    <t>V2525</t>
  </si>
  <si>
    <t>7B20</t>
  </si>
  <si>
    <t>A1</t>
  </si>
  <si>
    <t>A5</t>
  </si>
  <si>
    <t>D5</t>
  </si>
  <si>
    <t>20600+</t>
  </si>
  <si>
    <t>SFC (lb/hr/lb)</t>
  </si>
  <si>
    <t>3LP 9HP</t>
  </si>
  <si>
    <t>B737-600,</t>
  </si>
  <si>
    <t>MD90-10/30</t>
  </si>
  <si>
    <t>A321-200</t>
  </si>
  <si>
    <t>A319</t>
  </si>
  <si>
    <t>MD-90-30ER</t>
  </si>
  <si>
    <t>1997</t>
  </si>
  <si>
    <t>May 1989</t>
  </si>
  <si>
    <t>Feb 1993</t>
  </si>
  <si>
    <t>Jan 1994</t>
  </si>
  <si>
    <t>CF34</t>
  </si>
  <si>
    <t>3A,3B</t>
  </si>
  <si>
    <t>80A2</t>
  </si>
  <si>
    <t>1F+14cHP</t>
  </si>
  <si>
    <t>1+3LP 14HP</t>
  </si>
  <si>
    <t>Canadair RJ</t>
  </si>
  <si>
    <t>A310-200</t>
  </si>
  <si>
    <t>B777-200/300</t>
  </si>
  <si>
    <t>B767-200</t>
  </si>
  <si>
    <t>Feb 1996</t>
  </si>
  <si>
    <t>Oct 1981</t>
  </si>
  <si>
    <t>PW4052</t>
  </si>
  <si>
    <t>PW4152</t>
  </si>
  <si>
    <t>A310</t>
  </si>
  <si>
    <t>C-17</t>
  </si>
  <si>
    <t>&amp; 200ER</t>
  </si>
  <si>
    <t>767-300ER</t>
  </si>
  <si>
    <t>July 1986</t>
  </si>
  <si>
    <t>F100.70</t>
  </si>
  <si>
    <t>F100</t>
  </si>
  <si>
    <t>Gulfst V</t>
  </si>
  <si>
    <t xml:space="preserve"> B727-100</t>
  </si>
  <si>
    <t>ALLISON</t>
  </si>
  <si>
    <t>CFE</t>
  </si>
  <si>
    <t>P&amp;W Canada</t>
  </si>
  <si>
    <t>AE3007</t>
  </si>
  <si>
    <t>CFE738</t>
  </si>
  <si>
    <t>JT15D</t>
  </si>
  <si>
    <t>PW305B</t>
  </si>
  <si>
    <t>1+2L 7+1HP</t>
  </si>
  <si>
    <t>1+5LP+1CF</t>
  </si>
  <si>
    <t>1+1LP+1CF</t>
  </si>
  <si>
    <t>1+4LP+1HP</t>
  </si>
  <si>
    <t>EMB 145</t>
  </si>
  <si>
    <t>Falcon 2000</t>
  </si>
  <si>
    <t>Citation</t>
  </si>
  <si>
    <t>BAe 1000</t>
  </si>
  <si>
    <t>Citation 10</t>
  </si>
  <si>
    <t>Beech</t>
  </si>
  <si>
    <t>1983</t>
  </si>
  <si>
    <t>1990</t>
  </si>
  <si>
    <t>WILL: RR</t>
  </si>
  <si>
    <t>BR710</t>
  </si>
  <si>
    <t>BB715-55</t>
  </si>
  <si>
    <t>14845+</t>
  </si>
  <si>
    <t>1+1L 1C 1H</t>
  </si>
  <si>
    <t>1+1L 6I 7HP</t>
  </si>
  <si>
    <t>MD 95</t>
  </si>
  <si>
    <t xml:space="preserve"> IL-96,76</t>
  </si>
  <si>
    <t>Il-62,96</t>
  </si>
  <si>
    <t>An 72,74</t>
  </si>
  <si>
    <t>Basic eng. wt. (lb)</t>
  </si>
  <si>
    <t>Engine type</t>
  </si>
  <si>
    <t>Engine model</t>
  </si>
  <si>
    <t>Max. thrust (lb)</t>
  </si>
  <si>
    <t>Eng. cost ($M)</t>
  </si>
  <si>
    <t>Max thrust (lb)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</si>
</sst>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General_)"/>
    <numFmt numFmtId="179" formatCode="0.00_)"/>
    <numFmt numFmtId="180" formatCode="0.000_)"/>
    <numFmt numFmtId="181" formatCode="0.000"/>
    <numFmt numFmtId="182" formatCode="0.0000"/>
    <numFmt numFmtId="183" formatCode="0.0"/>
    <numFmt numFmtId="184" formatCode="0.0000_)"/>
    <numFmt numFmtId="185" formatCode="0.00000000"/>
    <numFmt numFmtId="186" formatCode="0.0000000"/>
    <numFmt numFmtId="187" formatCode="0.000000"/>
    <numFmt numFmtId="188" formatCode="0.00000"/>
    <numFmt numFmtId="189" formatCode="0.000E+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8"/>
      <name val="Times New Roman"/>
      <family val="1"/>
    </font>
    <font>
      <vertAlign val="superscript"/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b/>
      <sz val="18"/>
      <name val="Arial"/>
      <family val="2"/>
    </font>
    <font>
      <sz val="10"/>
      <color indexed="8"/>
      <name val="Tms Rmn"/>
      <family val="0"/>
    </font>
    <font>
      <b/>
      <sz val="10"/>
      <color indexed="8"/>
      <name val="Tms Rmn"/>
      <family val="0"/>
    </font>
    <font>
      <sz val="10"/>
      <name val="Tms Rmn"/>
      <family val="0"/>
    </font>
    <font>
      <b/>
      <i/>
      <sz val="10"/>
      <color indexed="8"/>
      <name val="Tms Rm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81" fontId="0" fillId="0" borderId="0" xfId="0" applyNumberFormat="1" applyAlignment="1">
      <alignment/>
    </xf>
    <xf numFmtId="178" fontId="11" fillId="0" borderId="1" xfId="0" applyNumberFormat="1" applyFont="1" applyFill="1" applyBorder="1" applyAlignment="1" applyProtection="1">
      <alignment horizontal="left"/>
      <protection/>
    </xf>
    <xf numFmtId="178" fontId="11" fillId="0" borderId="2" xfId="0" applyNumberFormat="1" applyFont="1" applyFill="1" applyBorder="1" applyAlignment="1" applyProtection="1">
      <alignment horizontal="right"/>
      <protection/>
    </xf>
    <xf numFmtId="0" fontId="13" fillId="0" borderId="2" xfId="0" applyFont="1" applyBorder="1" applyAlignment="1">
      <alignment/>
    </xf>
    <xf numFmtId="0" fontId="13" fillId="0" borderId="1" xfId="0" applyFont="1" applyBorder="1" applyAlignment="1" applyProtection="1">
      <alignment horizontal="left"/>
      <protection/>
    </xf>
    <xf numFmtId="0" fontId="13" fillId="0" borderId="2" xfId="0" applyFont="1" applyBorder="1" applyAlignment="1" applyProtection="1">
      <alignment/>
      <protection/>
    </xf>
    <xf numFmtId="183" fontId="13" fillId="0" borderId="2" xfId="0" applyNumberFormat="1" applyFont="1" applyBorder="1" applyAlignment="1" applyProtection="1">
      <alignment/>
      <protection/>
    </xf>
    <xf numFmtId="2" fontId="13" fillId="0" borderId="2" xfId="0" applyNumberFormat="1" applyFont="1" applyBorder="1" applyAlignment="1" applyProtection="1">
      <alignment/>
      <protection/>
    </xf>
    <xf numFmtId="0" fontId="13" fillId="0" borderId="2" xfId="0" applyFont="1" applyBorder="1" applyAlignment="1" applyProtection="1">
      <alignment horizontal="right"/>
      <protection/>
    </xf>
    <xf numFmtId="181" fontId="13" fillId="0" borderId="2" xfId="0" applyNumberFormat="1" applyFont="1" applyBorder="1" applyAlignment="1" applyProtection="1">
      <alignment/>
      <protection/>
    </xf>
    <xf numFmtId="181" fontId="13" fillId="0" borderId="2" xfId="0" applyNumberFormat="1" applyFont="1" applyBorder="1" applyAlignment="1" applyProtection="1">
      <alignment horizontal="right"/>
      <protection/>
    </xf>
    <xf numFmtId="178" fontId="13" fillId="0" borderId="2" xfId="0" applyNumberFormat="1" applyFont="1" applyBorder="1" applyAlignment="1" applyProtection="1">
      <alignment horizontal="right"/>
      <protection/>
    </xf>
    <xf numFmtId="0" fontId="13" fillId="0" borderId="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83" fontId="13" fillId="0" borderId="2" xfId="0" applyNumberFormat="1" applyFont="1" applyBorder="1" applyAlignment="1" applyProtection="1">
      <alignment horizontal="right"/>
      <protection/>
    </xf>
    <xf numFmtId="2" fontId="13" fillId="0" borderId="2" xfId="0" applyNumberFormat="1" applyFont="1" applyBorder="1" applyAlignment="1" applyProtection="1">
      <alignment horizontal="right"/>
      <protection/>
    </xf>
    <xf numFmtId="0" fontId="13" fillId="0" borderId="3" xfId="0" applyFont="1" applyBorder="1" applyAlignment="1">
      <alignment horizontal="right"/>
    </xf>
    <xf numFmtId="181" fontId="13" fillId="0" borderId="1" xfId="0" applyNumberFormat="1" applyFont="1" applyBorder="1" applyAlignment="1" applyProtection="1">
      <alignment/>
      <protection/>
    </xf>
    <xf numFmtId="181" fontId="13" fillId="0" borderId="3" xfId="0" applyNumberFormat="1" applyFont="1" applyBorder="1" applyAlignment="1">
      <alignment/>
    </xf>
    <xf numFmtId="0" fontId="13" fillId="0" borderId="1" xfId="0" applyFont="1" applyBorder="1" applyAlignment="1">
      <alignment horizontal="left"/>
    </xf>
    <xf numFmtId="2" fontId="13" fillId="0" borderId="2" xfId="0" applyNumberFormat="1" applyFont="1" applyBorder="1" applyAlignment="1">
      <alignment/>
    </xf>
    <xf numFmtId="2" fontId="13" fillId="0" borderId="2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78" fontId="11" fillId="0" borderId="4" xfId="0" applyNumberFormat="1" applyFont="1" applyFill="1" applyBorder="1" applyAlignment="1" applyProtection="1">
      <alignment horizontal="left"/>
      <protection/>
    </xf>
    <xf numFmtId="178" fontId="11" fillId="0" borderId="4" xfId="0" applyNumberFormat="1" applyFont="1" applyFill="1" applyBorder="1" applyAlignment="1" applyProtection="1">
      <alignment horizontal="right"/>
      <protection/>
    </xf>
    <xf numFmtId="0" fontId="13" fillId="0" borderId="4" xfId="0" applyFont="1" applyBorder="1" applyAlignment="1">
      <alignment horizontal="right"/>
    </xf>
    <xf numFmtId="178" fontId="14" fillId="0" borderId="1" xfId="0" applyNumberFormat="1" applyFont="1" applyFill="1" applyBorder="1" applyAlignment="1" applyProtection="1">
      <alignment/>
      <protection/>
    </xf>
    <xf numFmtId="178" fontId="14" fillId="0" borderId="1" xfId="0" applyNumberFormat="1" applyFont="1" applyFill="1" applyBorder="1" applyAlignment="1" applyProtection="1">
      <alignment horizontal="left"/>
      <protection/>
    </xf>
    <xf numFmtId="178" fontId="12" fillId="0" borderId="5" xfId="0" applyNumberFormat="1" applyFont="1" applyFill="1" applyBorder="1" applyAlignment="1" applyProtection="1">
      <alignment horizontal="left"/>
      <protection/>
    </xf>
    <xf numFmtId="178" fontId="11" fillId="0" borderId="6" xfId="0" applyNumberFormat="1" applyFont="1" applyFill="1" applyBorder="1" applyAlignment="1" applyProtection="1">
      <alignment horizontal="right"/>
      <protection/>
    </xf>
    <xf numFmtId="0" fontId="13" fillId="0" borderId="6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49" fontId="11" fillId="0" borderId="8" xfId="0" applyNumberFormat="1" applyFont="1" applyFill="1" applyBorder="1" applyAlignment="1" applyProtection="1">
      <alignment horizontal="left"/>
      <protection/>
    </xf>
    <xf numFmtId="49" fontId="13" fillId="0" borderId="9" xfId="0" applyNumberFormat="1" applyFont="1" applyBorder="1" applyAlignment="1" applyProtection="1">
      <alignment horizontal="right"/>
      <protection/>
    </xf>
    <xf numFmtId="49" fontId="11" fillId="0" borderId="9" xfId="0" applyNumberFormat="1" applyFont="1" applyFill="1" applyBorder="1" applyAlignment="1" applyProtection="1">
      <alignment horizontal="right"/>
      <protection/>
    </xf>
    <xf numFmtId="49" fontId="13" fillId="0" borderId="10" xfId="0" applyNumberFormat="1" applyFont="1" applyBorder="1" applyAlignment="1">
      <alignment horizontal="right"/>
    </xf>
    <xf numFmtId="49" fontId="13" fillId="0" borderId="9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/>
    </xf>
    <xf numFmtId="178" fontId="11" fillId="0" borderId="1" xfId="0" applyNumberFormat="1" applyFont="1" applyFill="1" applyBorder="1" applyAlignment="1" applyProtection="1">
      <alignment horizontal="right"/>
      <protection/>
    </xf>
    <xf numFmtId="0" fontId="13" fillId="0" borderId="1" xfId="0" applyFont="1" applyBorder="1" applyAlignment="1" applyProtection="1">
      <alignment horizontal="right"/>
      <protection/>
    </xf>
    <xf numFmtId="178" fontId="14" fillId="0" borderId="1" xfId="0" applyNumberFormat="1" applyFont="1" applyFill="1" applyBorder="1" applyAlignment="1" applyProtection="1">
      <alignment horizontal="right"/>
      <protection/>
    </xf>
    <xf numFmtId="49" fontId="11" fillId="0" borderId="8" xfId="0" applyNumberFormat="1" applyFont="1" applyFill="1" applyBorder="1" applyAlignment="1" applyProtection="1">
      <alignment horizontal="right"/>
      <protection/>
    </xf>
    <xf numFmtId="1" fontId="13" fillId="0" borderId="2" xfId="0" applyNumberFormat="1" applyFont="1" applyBorder="1" applyAlignment="1">
      <alignment/>
    </xf>
    <xf numFmtId="183" fontId="13" fillId="0" borderId="2" xfId="0" applyNumberFormat="1" applyFont="1" applyBorder="1" applyAlignment="1">
      <alignment/>
    </xf>
    <xf numFmtId="2" fontId="13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2" fontId="13" fillId="0" borderId="1" xfId="0" applyNumberFormat="1" applyFont="1" applyBorder="1" applyAlignment="1" applyProtection="1">
      <alignment horizontal="left"/>
      <protection/>
    </xf>
    <xf numFmtId="181" fontId="13" fillId="0" borderId="1" xfId="0" applyNumberFormat="1" applyFont="1" applyBorder="1" applyAlignment="1" applyProtection="1">
      <alignment horizontal="left"/>
      <protection/>
    </xf>
    <xf numFmtId="181" fontId="13" fillId="0" borderId="2" xfId="0" applyNumberFormat="1" applyFont="1" applyBorder="1" applyAlignment="1">
      <alignment/>
    </xf>
    <xf numFmtId="2" fontId="13" fillId="0" borderId="1" xfId="0" applyNumberFormat="1" applyFont="1" applyBorder="1" applyAlignment="1" applyProtection="1">
      <alignment horizontal="right"/>
      <protection/>
    </xf>
    <xf numFmtId="181" fontId="13" fillId="0" borderId="1" xfId="0" applyNumberFormat="1" applyFont="1" applyBorder="1" applyAlignment="1" applyProtection="1">
      <alignment horizontal="right"/>
      <protection/>
    </xf>
    <xf numFmtId="181" fontId="13" fillId="0" borderId="2" xfId="0" applyNumberFormat="1" applyFont="1" applyBorder="1" applyAlignment="1">
      <alignment horizontal="right"/>
    </xf>
    <xf numFmtId="181" fontId="13" fillId="0" borderId="1" xfId="0" applyNumberFormat="1" applyFont="1" applyBorder="1" applyAlignment="1">
      <alignment/>
    </xf>
    <xf numFmtId="178" fontId="11" fillId="0" borderId="6" xfId="0" applyNumberFormat="1" applyFont="1" applyFill="1" applyBorder="1" applyAlignment="1" applyProtection="1">
      <alignment horizontal="center"/>
      <protection/>
    </xf>
    <xf numFmtId="3" fontId="13" fillId="0" borderId="2" xfId="0" applyNumberFormat="1" applyFont="1" applyBorder="1" applyAlignment="1" applyProtection="1">
      <alignment/>
      <protection/>
    </xf>
    <xf numFmtId="1" fontId="13" fillId="0" borderId="2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Engine Weight vs Static Thrust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125"/>
          <c:w val="0.9325"/>
          <c:h val="0.85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Sheet1!$E$5:$AH$5</c:f>
              <c:numCache>
                <c:ptCount val="30"/>
                <c:pt idx="0">
                  <c:v>25000</c:v>
                </c:pt>
                <c:pt idx="1">
                  <c:v>31200</c:v>
                </c:pt>
                <c:pt idx="2">
                  <c:v>60100</c:v>
                </c:pt>
                <c:pt idx="3">
                  <c:v>57900</c:v>
                </c:pt>
                <c:pt idx="4">
                  <c:v>52500</c:v>
                </c:pt>
                <c:pt idx="5">
                  <c:v>67500</c:v>
                </c:pt>
                <c:pt idx="6">
                  <c:v>87400</c:v>
                </c:pt>
                <c:pt idx="7">
                  <c:v>25000</c:v>
                </c:pt>
                <c:pt idx="8">
                  <c:v>23850</c:v>
                </c:pt>
                <c:pt idx="9">
                  <c:v>35275</c:v>
                </c:pt>
                <c:pt idx="10">
                  <c:v>21000</c:v>
                </c:pt>
                <c:pt idx="11">
                  <c:v>38250</c:v>
                </c:pt>
                <c:pt idx="12">
                  <c:v>56750</c:v>
                </c:pt>
                <c:pt idx="13">
                  <c:v>68000</c:v>
                </c:pt>
                <c:pt idx="14">
                  <c:v>84000</c:v>
                </c:pt>
                <c:pt idx="15">
                  <c:v>21030</c:v>
                </c:pt>
                <c:pt idx="16">
                  <c:v>9900</c:v>
                </c:pt>
                <c:pt idx="17">
                  <c:v>60600</c:v>
                </c:pt>
                <c:pt idx="18">
                  <c:v>43100</c:v>
                </c:pt>
                <c:pt idx="19">
                  <c:v>11400</c:v>
                </c:pt>
                <c:pt idx="20">
                  <c:v>71100</c:v>
                </c:pt>
                <c:pt idx="21">
                  <c:v>91300</c:v>
                </c:pt>
                <c:pt idx="22">
                  <c:v>13850</c:v>
                </c:pt>
                <c:pt idx="23">
                  <c:v>15400</c:v>
                </c:pt>
                <c:pt idx="24">
                  <c:v>38000</c:v>
                </c:pt>
                <c:pt idx="25">
                  <c:v>7000</c:v>
                </c:pt>
                <c:pt idx="26">
                  <c:v>6970</c:v>
                </c:pt>
                <c:pt idx="27">
                  <c:v>1900</c:v>
                </c:pt>
                <c:pt idx="28">
                  <c:v>51660</c:v>
                </c:pt>
                <c:pt idx="29">
                  <c:v>16865</c:v>
                </c:pt>
              </c:numCache>
            </c:numRef>
          </c:xVal>
          <c:yVal>
            <c:numRef>
              <c:f>Sheet1!$E$26:$AH$26</c:f>
              <c:numCache>
                <c:ptCount val="30"/>
                <c:pt idx="0">
                  <c:v>4975</c:v>
                </c:pt>
                <c:pt idx="1">
                  <c:v>5495</c:v>
                </c:pt>
                <c:pt idx="2">
                  <c:v>9389</c:v>
                </c:pt>
                <c:pt idx="3">
                  <c:v>9499</c:v>
                </c:pt>
                <c:pt idx="4">
                  <c:v>9388</c:v>
                </c:pt>
                <c:pt idx="5">
                  <c:v>10627</c:v>
                </c:pt>
                <c:pt idx="6">
                  <c:v>15596</c:v>
                </c:pt>
                <c:pt idx="7">
                  <c:v>5252</c:v>
                </c:pt>
                <c:pt idx="8">
                  <c:v>5110</c:v>
                </c:pt>
                <c:pt idx="9">
                  <c:v>6503</c:v>
                </c:pt>
                <c:pt idx="10">
                  <c:v>4612</c:v>
                </c:pt>
                <c:pt idx="11">
                  <c:v>7185</c:v>
                </c:pt>
                <c:pt idx="12">
                  <c:v>9400</c:v>
                </c:pt>
                <c:pt idx="13">
                  <c:v>12340</c:v>
                </c:pt>
                <c:pt idx="14">
                  <c:v>14545</c:v>
                </c:pt>
                <c:pt idx="15">
                  <c:v>5159</c:v>
                </c:pt>
                <c:pt idx="16">
                  <c:v>2257</c:v>
                </c:pt>
                <c:pt idx="17">
                  <c:v>9670</c:v>
                </c:pt>
                <c:pt idx="18">
                  <c:v>7500</c:v>
                </c:pt>
                <c:pt idx="19">
                  <c:v>2483</c:v>
                </c:pt>
                <c:pt idx="20">
                  <c:v>10550</c:v>
                </c:pt>
                <c:pt idx="21">
                  <c:v>13133</c:v>
                </c:pt>
                <c:pt idx="22">
                  <c:v>3185</c:v>
                </c:pt>
                <c:pt idx="23">
                  <c:v>3380</c:v>
                </c:pt>
                <c:pt idx="24">
                  <c:v>6780</c:v>
                </c:pt>
                <c:pt idx="25">
                  <c:v>1385</c:v>
                </c:pt>
                <c:pt idx="26">
                  <c:v>1336</c:v>
                </c:pt>
                <c:pt idx="27">
                  <c:v>445</c:v>
                </c:pt>
                <c:pt idx="28">
                  <c:v>9039</c:v>
                </c:pt>
                <c:pt idx="29">
                  <c:v>3197</c:v>
                </c:pt>
              </c:numCache>
            </c:numRef>
          </c:yVal>
          <c:smooth val="0"/>
        </c:ser>
        <c:axId val="6072053"/>
        <c:axId val="54648478"/>
      </c:scatterChart>
      <c:valAx>
        <c:axId val="6072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Thrust, S/L (lb)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648478"/>
        <c:crosses val="autoZero"/>
        <c:crossBetween val="midCat"/>
        <c:dispUnits/>
      </c:valAx>
      <c:valAx>
        <c:axId val="5464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Engine Weight (lb)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720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Comparison of Engine Static Thrust and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65"/>
          <c:w val="0.95"/>
          <c:h val="0.81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forward val="2500"/>
            <c:backward val="1370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E+00"/>
            </c:trendlineLbl>
          </c:trendline>
          <c:xVal>
            <c:numRef>
              <c:f>(Sheet1!$D$5,Sheet1!$E$5,Sheet1!$F$5,Sheet1!$G$5,Sheet1!$H$5,Sheet1!$I$5,Sheet1!$J$5,Sheet1!$K$5,Sheet1!$O$5:$Q$5,Sheet1!$V$5:$W$5,Sheet1!$AA$5:$AB$5)</c:f>
              <c:numCache>
                <c:ptCount val="1"/>
                <c:pt idx="0">
                  <c:v>23500</c:v>
                </c:pt>
              </c:numCache>
            </c:numRef>
          </c:xVal>
          <c:yVal>
            <c:numRef>
              <c:f>(Sheet1!#REF!,Sheet1!#REF!,Sheet1!#REF!,Sheet1!#REF!,Sheet1!#REF!,Sheet1!#REF!,Sheet1!#REF!,Sheet1!#REF!,Sheet1!#REF!,Sheet1!#REF!,Sheet1!#REF!)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074255"/>
        <c:axId val="64450568"/>
      </c:scatterChart>
      <c:valAx>
        <c:axId val="22074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Engine Static Thrust (lb)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450568"/>
        <c:crosses val="autoZero"/>
        <c:crossBetween val="midCat"/>
        <c:dispUnits/>
      </c:valAx>
      <c:valAx>
        <c:axId val="64450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Approximate New Cost (1992 $mil.)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07425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Engine Cost vs Static Thrust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235"/>
          <c:w val="0.951"/>
          <c:h val="0.8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'Cost Data'!$B$1</c:f>
              <c:strCache>
                <c:ptCount val="1"/>
                <c:pt idx="0">
                  <c:v>Cost ($m)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3"/>
            <c:backward val="650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E+00"/>
            </c:trendlineLbl>
          </c:trendline>
          <c:xVal>
            <c:numRef>
              <c:f>'Cost Data'!$A$2:$A$29</c:f>
              <c:numCache>
                <c:ptCount val="28"/>
                <c:pt idx="0">
                  <c:v>6970</c:v>
                </c:pt>
                <c:pt idx="1">
                  <c:v>8729</c:v>
                </c:pt>
                <c:pt idx="2">
                  <c:v>13850</c:v>
                </c:pt>
                <c:pt idx="3">
                  <c:v>15100</c:v>
                </c:pt>
                <c:pt idx="4">
                  <c:v>20000</c:v>
                </c:pt>
                <c:pt idx="5">
                  <c:v>22000</c:v>
                </c:pt>
                <c:pt idx="6">
                  <c:v>23500</c:v>
                </c:pt>
                <c:pt idx="7">
                  <c:v>25000</c:v>
                </c:pt>
                <c:pt idx="8">
                  <c:v>25000</c:v>
                </c:pt>
                <c:pt idx="9">
                  <c:v>31200</c:v>
                </c:pt>
                <c:pt idx="10">
                  <c:v>40000</c:v>
                </c:pt>
                <c:pt idx="11">
                  <c:v>43100</c:v>
                </c:pt>
                <c:pt idx="12">
                  <c:v>52000</c:v>
                </c:pt>
                <c:pt idx="13">
                  <c:v>52200</c:v>
                </c:pt>
                <c:pt idx="14">
                  <c:v>56000</c:v>
                </c:pt>
                <c:pt idx="15">
                  <c:v>56750</c:v>
                </c:pt>
                <c:pt idx="16">
                  <c:v>58000</c:v>
                </c:pt>
                <c:pt idx="17">
                  <c:v>58000</c:v>
                </c:pt>
                <c:pt idx="18">
                  <c:v>60000</c:v>
                </c:pt>
                <c:pt idx="19">
                  <c:v>60000</c:v>
                </c:pt>
                <c:pt idx="20">
                  <c:v>60600</c:v>
                </c:pt>
                <c:pt idx="21">
                  <c:v>61500</c:v>
                </c:pt>
                <c:pt idx="22">
                  <c:v>68000</c:v>
                </c:pt>
                <c:pt idx="23">
                  <c:v>74600</c:v>
                </c:pt>
                <c:pt idx="24">
                  <c:v>77000</c:v>
                </c:pt>
                <c:pt idx="25">
                  <c:v>84000</c:v>
                </c:pt>
                <c:pt idx="26">
                  <c:v>84430</c:v>
                </c:pt>
                <c:pt idx="27">
                  <c:v>90000</c:v>
                </c:pt>
              </c:numCache>
            </c:numRef>
          </c:xVal>
          <c:yVal>
            <c:numRef>
              <c:f>'Cost Data'!$B$2:$B$29</c:f>
              <c:numCache>
                <c:ptCount val="28"/>
                <c:pt idx="0">
                  <c:v>1.766</c:v>
                </c:pt>
                <c:pt idx="1">
                  <c:v>2</c:v>
                </c:pt>
                <c:pt idx="2">
                  <c:v>2.6</c:v>
                </c:pt>
                <c:pt idx="3">
                  <c:v>2.95</c:v>
                </c:pt>
                <c:pt idx="4">
                  <c:v>3</c:v>
                </c:pt>
                <c:pt idx="5">
                  <c:v>3.1</c:v>
                </c:pt>
                <c:pt idx="6">
                  <c:v>3.2</c:v>
                </c:pt>
                <c:pt idx="7">
                  <c:v>4.5</c:v>
                </c:pt>
                <c:pt idx="8">
                  <c:v>4.7</c:v>
                </c:pt>
                <c:pt idx="9">
                  <c:v>4.55</c:v>
                </c:pt>
                <c:pt idx="10">
                  <c:v>5.23</c:v>
                </c:pt>
                <c:pt idx="11">
                  <c:v>5.3</c:v>
                </c:pt>
                <c:pt idx="12">
                  <c:v>5.583</c:v>
                </c:pt>
                <c:pt idx="13">
                  <c:v>5.83</c:v>
                </c:pt>
                <c:pt idx="14">
                  <c:v>6.15</c:v>
                </c:pt>
                <c:pt idx="15">
                  <c:v>6.15</c:v>
                </c:pt>
                <c:pt idx="16">
                  <c:v>6.45</c:v>
                </c:pt>
                <c:pt idx="17">
                  <c:v>6.5</c:v>
                </c:pt>
                <c:pt idx="18">
                  <c:v>6.45</c:v>
                </c:pt>
                <c:pt idx="19">
                  <c:v>6.45</c:v>
                </c:pt>
                <c:pt idx="20">
                  <c:v>6.8</c:v>
                </c:pt>
                <c:pt idx="21">
                  <c:v>6.7</c:v>
                </c:pt>
                <c:pt idx="22">
                  <c:v>7.45</c:v>
                </c:pt>
                <c:pt idx="23">
                  <c:v>9.5</c:v>
                </c:pt>
                <c:pt idx="24">
                  <c:v>10.3</c:v>
                </c:pt>
                <c:pt idx="25">
                  <c:v>9.44</c:v>
                </c:pt>
                <c:pt idx="26">
                  <c:v>11.1</c:v>
                </c:pt>
                <c:pt idx="27">
                  <c:v>11.7</c:v>
                </c:pt>
              </c:numCache>
            </c:numRef>
          </c:yVal>
          <c:smooth val="0"/>
        </c:ser>
        <c:axId val="43184201"/>
        <c:axId val="53113490"/>
      </c:scatterChart>
      <c:valAx>
        <c:axId val="4318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Thrust (lb)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3113490"/>
        <c:crosses val="autoZero"/>
        <c:crossBetween val="midCat"/>
        <c:dispUnits/>
      </c:valAx>
      <c:valAx>
        <c:axId val="53113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($mil 1995)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in"/>
        <c:tickLblPos val="nextTo"/>
        <c:crossAx val="43184201"/>
        <c:crosses val="autoZero"/>
        <c:crossBetween val="midCat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Chart 1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39"/>
  <sheetViews>
    <sheetView workbookViewId="0" topLeftCell="F1">
      <selection activeCell="M1" sqref="M1:N16384"/>
    </sheetView>
  </sheetViews>
  <sheetFormatPr defaultColWidth="9.7109375" defaultRowHeight="12.75"/>
  <cols>
    <col min="1" max="1" width="13.7109375" style="19" customWidth="1"/>
    <col min="2" max="3" width="10.140625" style="19" customWidth="1"/>
    <col min="4" max="6" width="9.28125" style="19" customWidth="1"/>
    <col min="7" max="14" width="10.140625" style="19" customWidth="1"/>
    <col min="15" max="15" width="9.28125" style="15" customWidth="1"/>
    <col min="16" max="19" width="10.140625" style="15" customWidth="1"/>
    <col min="20" max="20" width="9.421875" style="19" customWidth="1"/>
    <col min="21" max="21" width="10.00390625" style="19" customWidth="1"/>
    <col min="22" max="23" width="10.28125" style="19" customWidth="1"/>
    <col min="24" max="24" width="8.28125" style="19" customWidth="1"/>
    <col min="25" max="26" width="10.28125" style="19" customWidth="1"/>
    <col min="27" max="28" width="10.140625" style="19" customWidth="1"/>
    <col min="29" max="29" width="9.28125" style="19" customWidth="1"/>
    <col min="30" max="30" width="9.7109375" style="19" customWidth="1"/>
    <col min="31" max="31" width="11.140625" style="19" customWidth="1"/>
    <col min="32" max="32" width="12.00390625" style="19" customWidth="1"/>
    <col min="33" max="33" width="10.28125" style="19" customWidth="1"/>
    <col min="34" max="34" width="12.140625" style="15" customWidth="1"/>
    <col min="35" max="16384" width="9.7109375" style="19" customWidth="1"/>
  </cols>
  <sheetData>
    <row r="1" spans="1:34" s="38" customFormat="1" ht="12.75">
      <c r="A1" s="34" t="s">
        <v>0</v>
      </c>
      <c r="B1" s="35" t="s">
        <v>1</v>
      </c>
      <c r="C1" s="35" t="s">
        <v>1</v>
      </c>
      <c r="D1" s="35" t="s">
        <v>2</v>
      </c>
      <c r="E1" s="35" t="s">
        <v>2</v>
      </c>
      <c r="F1" s="35" t="s">
        <v>2</v>
      </c>
      <c r="G1" s="35" t="s">
        <v>3</v>
      </c>
      <c r="H1" s="35" t="s">
        <v>3</v>
      </c>
      <c r="I1" s="35" t="s">
        <v>3</v>
      </c>
      <c r="J1" s="35" t="s">
        <v>3</v>
      </c>
      <c r="K1" s="35" t="s">
        <v>3</v>
      </c>
      <c r="L1" s="35" t="s">
        <v>4</v>
      </c>
      <c r="M1" s="35" t="s">
        <v>5</v>
      </c>
      <c r="N1" s="35" t="s">
        <v>5</v>
      </c>
      <c r="O1" s="35" t="s">
        <v>6</v>
      </c>
      <c r="P1" s="35" t="s">
        <v>6</v>
      </c>
      <c r="Q1" s="35" t="s">
        <v>6</v>
      </c>
      <c r="R1" s="35" t="s">
        <v>6</v>
      </c>
      <c r="S1" s="35" t="s">
        <v>6</v>
      </c>
      <c r="T1" s="35" t="s">
        <v>7</v>
      </c>
      <c r="U1" s="35" t="s">
        <v>7</v>
      </c>
      <c r="V1" s="35" t="s">
        <v>7</v>
      </c>
      <c r="W1" s="35" t="s">
        <v>7</v>
      </c>
      <c r="X1" s="35" t="s">
        <v>7</v>
      </c>
      <c r="Y1" s="35" t="s">
        <v>7</v>
      </c>
      <c r="Z1" s="35" t="s">
        <v>7</v>
      </c>
      <c r="AA1" s="35" t="s">
        <v>7</v>
      </c>
      <c r="AB1" s="35" t="s">
        <v>7</v>
      </c>
      <c r="AC1" s="35" t="s">
        <v>8</v>
      </c>
      <c r="AD1" s="35" t="s">
        <v>9</v>
      </c>
      <c r="AE1" s="35" t="s">
        <v>9</v>
      </c>
      <c r="AF1" s="35" t="s">
        <v>10</v>
      </c>
      <c r="AG1" s="36" t="s">
        <v>11</v>
      </c>
      <c r="AH1" s="37" t="s">
        <v>12</v>
      </c>
    </row>
    <row r="2" spans="1:48" s="15" customFormat="1" ht="12.75">
      <c r="A2" s="2" t="s">
        <v>13</v>
      </c>
      <c r="B2" s="3" t="s">
        <v>14</v>
      </c>
      <c r="C2" s="3"/>
      <c r="D2" s="3" t="s">
        <v>15</v>
      </c>
      <c r="E2" s="3" t="s">
        <v>15</v>
      </c>
      <c r="F2" s="3" t="s">
        <v>15</v>
      </c>
      <c r="G2" s="3" t="s">
        <v>16</v>
      </c>
      <c r="H2" s="3" t="s">
        <v>16</v>
      </c>
      <c r="I2" s="3" t="s">
        <v>16</v>
      </c>
      <c r="J2" s="3" t="s">
        <v>16</v>
      </c>
      <c r="K2" s="3" t="s">
        <v>17</v>
      </c>
      <c r="L2" s="3"/>
      <c r="M2" s="3"/>
      <c r="N2" s="3"/>
      <c r="O2" s="3"/>
      <c r="P2" s="3"/>
      <c r="Q2" s="3"/>
      <c r="R2" s="3"/>
      <c r="S2" s="3"/>
      <c r="T2" s="3" t="s">
        <v>18</v>
      </c>
      <c r="U2" s="3" t="s">
        <v>19</v>
      </c>
      <c r="V2" s="3" t="s">
        <v>20</v>
      </c>
      <c r="W2" s="3" t="s">
        <v>20</v>
      </c>
      <c r="X2" s="3" t="s">
        <v>21</v>
      </c>
      <c r="Y2" s="3" t="s">
        <v>22</v>
      </c>
      <c r="Z2" s="3" t="s">
        <v>22</v>
      </c>
      <c r="AA2" s="3" t="s">
        <v>23</v>
      </c>
      <c r="AB2" s="3" t="s">
        <v>23</v>
      </c>
      <c r="AC2" s="3" t="s">
        <v>24</v>
      </c>
      <c r="AD2" s="3"/>
      <c r="AE2" s="3"/>
      <c r="AF2" s="3"/>
      <c r="AG2" s="22"/>
      <c r="AH2" s="28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93" s="31" customFormat="1" ht="13.5" thickBot="1">
      <c r="A3" s="29" t="s">
        <v>25</v>
      </c>
      <c r="B3" s="30">
        <v>17807</v>
      </c>
      <c r="C3" s="30" t="s">
        <v>26</v>
      </c>
      <c r="D3" s="30" t="s">
        <v>27</v>
      </c>
      <c r="E3" s="30" t="s">
        <v>28</v>
      </c>
      <c r="F3" s="30" t="s">
        <v>29</v>
      </c>
      <c r="G3" s="30" t="s">
        <v>30</v>
      </c>
      <c r="H3" s="30" t="s">
        <v>31</v>
      </c>
      <c r="I3" s="30" t="s">
        <v>32</v>
      </c>
      <c r="J3" s="30" t="s">
        <v>33</v>
      </c>
      <c r="K3" s="30" t="s">
        <v>34</v>
      </c>
      <c r="L3" s="30" t="s">
        <v>35</v>
      </c>
      <c r="M3" s="30" t="s">
        <v>36</v>
      </c>
      <c r="N3" s="30" t="s">
        <v>37</v>
      </c>
      <c r="O3" s="30" t="s">
        <v>38</v>
      </c>
      <c r="P3" s="30" t="s">
        <v>39</v>
      </c>
      <c r="Q3" s="30" t="s">
        <v>40</v>
      </c>
      <c r="R3" s="30" t="s">
        <v>41</v>
      </c>
      <c r="S3" s="30" t="s">
        <v>42</v>
      </c>
      <c r="T3" s="30">
        <v>301</v>
      </c>
      <c r="U3" s="30" t="s">
        <v>43</v>
      </c>
      <c r="V3" s="30" t="s">
        <v>44</v>
      </c>
      <c r="W3" s="30" t="s">
        <v>45</v>
      </c>
      <c r="X3" s="30" t="s">
        <v>46</v>
      </c>
      <c r="Y3" s="30">
        <v>772</v>
      </c>
      <c r="Z3" s="30">
        <v>890</v>
      </c>
      <c r="AA3" s="30">
        <v>620</v>
      </c>
      <c r="AB3" s="30">
        <v>651</v>
      </c>
      <c r="AC3" s="30" t="s">
        <v>47</v>
      </c>
      <c r="AD3" s="30" t="s">
        <v>48</v>
      </c>
      <c r="AE3" s="30" t="s">
        <v>49</v>
      </c>
      <c r="AF3" s="30" t="s">
        <v>50</v>
      </c>
      <c r="AG3" s="31" t="s">
        <v>51</v>
      </c>
      <c r="AH3" s="31" t="s">
        <v>52</v>
      </c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</row>
    <row r="4" spans="1:93" ht="13.5" thickTop="1">
      <c r="A4" s="32" t="s">
        <v>53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3"/>
      <c r="P4" s="13"/>
      <c r="Q4" s="13"/>
      <c r="R4" s="13"/>
      <c r="S4" s="1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17"/>
      <c r="AH4" s="13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</row>
    <row r="5" spans="1:34" ht="12.75">
      <c r="A5" s="5" t="s">
        <v>54</v>
      </c>
      <c r="B5" s="6">
        <v>14845</v>
      </c>
      <c r="C5" s="6">
        <v>19883</v>
      </c>
      <c r="D5" s="6">
        <v>23500</v>
      </c>
      <c r="E5" s="6">
        <v>25000</v>
      </c>
      <c r="F5" s="6">
        <v>31200</v>
      </c>
      <c r="G5" s="6">
        <v>60100</v>
      </c>
      <c r="H5" s="6">
        <v>57900</v>
      </c>
      <c r="I5" s="6">
        <v>52500</v>
      </c>
      <c r="J5" s="6">
        <v>67500</v>
      </c>
      <c r="K5" s="6">
        <v>87400</v>
      </c>
      <c r="L5" s="6">
        <v>25000</v>
      </c>
      <c r="M5" s="6">
        <v>23850</v>
      </c>
      <c r="N5" s="6">
        <v>35275</v>
      </c>
      <c r="O5" s="9">
        <v>21000</v>
      </c>
      <c r="P5" s="9">
        <v>38250</v>
      </c>
      <c r="Q5" s="9">
        <v>56750</v>
      </c>
      <c r="R5" s="9">
        <v>68000</v>
      </c>
      <c r="S5" s="9">
        <v>84000</v>
      </c>
      <c r="T5" s="6">
        <v>21030</v>
      </c>
      <c r="U5" s="6">
        <v>9900</v>
      </c>
      <c r="V5" s="9">
        <v>60600</v>
      </c>
      <c r="W5" s="9">
        <v>43100</v>
      </c>
      <c r="X5" s="6">
        <v>11400</v>
      </c>
      <c r="Y5" s="6">
        <v>71100</v>
      </c>
      <c r="Z5" s="6">
        <v>91300</v>
      </c>
      <c r="AA5" s="6">
        <v>13850</v>
      </c>
      <c r="AB5" s="6">
        <v>15400</v>
      </c>
      <c r="AC5" s="6">
        <v>38000</v>
      </c>
      <c r="AD5" s="6">
        <v>7000</v>
      </c>
      <c r="AE5" s="6">
        <v>6970</v>
      </c>
      <c r="AF5" s="6">
        <v>1900</v>
      </c>
      <c r="AG5" s="17">
        <v>51660</v>
      </c>
      <c r="AH5" s="13">
        <v>16865</v>
      </c>
    </row>
    <row r="6" spans="1:34" ht="12.75">
      <c r="A6" s="5" t="s">
        <v>55</v>
      </c>
      <c r="B6" s="7">
        <v>35</v>
      </c>
      <c r="C6" s="7">
        <v>30</v>
      </c>
      <c r="D6" s="7">
        <v>30</v>
      </c>
      <c r="E6" s="7">
        <v>30</v>
      </c>
      <c r="F6" s="7">
        <v>30</v>
      </c>
      <c r="G6" s="7">
        <v>30</v>
      </c>
      <c r="H6" s="7">
        <v>32</v>
      </c>
      <c r="I6" s="7">
        <v>32</v>
      </c>
      <c r="J6" s="7">
        <v>30</v>
      </c>
      <c r="K6" s="7">
        <v>30</v>
      </c>
      <c r="L6" s="7">
        <v>30</v>
      </c>
      <c r="M6" s="7">
        <v>15</v>
      </c>
      <c r="N6" s="7">
        <v>30</v>
      </c>
      <c r="O6" s="7">
        <v>28.9</v>
      </c>
      <c r="P6" s="7">
        <v>30.5</v>
      </c>
      <c r="Q6" s="7">
        <v>33.3</v>
      </c>
      <c r="R6" s="7">
        <v>30</v>
      </c>
      <c r="S6" s="7">
        <v>30</v>
      </c>
      <c r="T6" s="20"/>
      <c r="U6" s="7">
        <v>25</v>
      </c>
      <c r="V6" s="7">
        <v>30</v>
      </c>
      <c r="W6" s="7">
        <v>29</v>
      </c>
      <c r="X6" s="7">
        <v>23.5</v>
      </c>
      <c r="Y6" s="7">
        <v>30</v>
      </c>
      <c r="Z6" s="7">
        <v>30</v>
      </c>
      <c r="AA6" s="7">
        <v>30</v>
      </c>
      <c r="AB6" s="7">
        <v>28</v>
      </c>
      <c r="AC6" s="20"/>
      <c r="AD6" s="7">
        <v>23</v>
      </c>
      <c r="AE6" s="7">
        <v>15</v>
      </c>
      <c r="AF6" s="7">
        <v>22.2</v>
      </c>
      <c r="AG6" s="7">
        <v>13</v>
      </c>
      <c r="AH6" s="7">
        <v>30</v>
      </c>
    </row>
    <row r="7" spans="1:34" ht="12.75">
      <c r="A7" s="5" t="s">
        <v>56</v>
      </c>
      <c r="B7" s="8">
        <v>4</v>
      </c>
      <c r="C7" s="8">
        <v>4.7</v>
      </c>
      <c r="D7" s="8">
        <v>4.8</v>
      </c>
      <c r="E7" s="8">
        <v>6</v>
      </c>
      <c r="F7" s="8">
        <v>6.4</v>
      </c>
      <c r="G7" s="8">
        <v>5.05</v>
      </c>
      <c r="H7" s="8">
        <v>5.15</v>
      </c>
      <c r="I7" s="8">
        <v>5.31</v>
      </c>
      <c r="J7" s="8">
        <v>5.3</v>
      </c>
      <c r="K7" s="8">
        <v>8.4</v>
      </c>
      <c r="L7" s="8">
        <v>4.8</v>
      </c>
      <c r="M7" s="8">
        <v>2.42</v>
      </c>
      <c r="N7" s="8">
        <v>4.6</v>
      </c>
      <c r="O7" s="21">
        <v>1.72</v>
      </c>
      <c r="P7" s="21">
        <v>6</v>
      </c>
      <c r="Q7" s="21">
        <v>4.85</v>
      </c>
      <c r="R7" s="21">
        <v>5.1</v>
      </c>
      <c r="S7" s="21">
        <v>6.41</v>
      </c>
      <c r="T7" s="8">
        <v>0.42</v>
      </c>
      <c r="U7" s="8">
        <v>0.71</v>
      </c>
      <c r="V7" s="8">
        <v>4.3</v>
      </c>
      <c r="W7" s="8">
        <v>4.3</v>
      </c>
      <c r="X7" s="8">
        <v>0.64</v>
      </c>
      <c r="Y7" s="8">
        <v>4.89</v>
      </c>
      <c r="Z7" s="8">
        <v>5.74</v>
      </c>
      <c r="AA7" s="8">
        <v>3.04</v>
      </c>
      <c r="AB7" s="8">
        <v>3.07</v>
      </c>
      <c r="AC7" s="21"/>
      <c r="AD7" s="21">
        <v>5.6</v>
      </c>
      <c r="AE7" s="21">
        <v>5.7</v>
      </c>
      <c r="AF7" s="8">
        <v>3.28</v>
      </c>
      <c r="AG7" s="17">
        <v>5.6</v>
      </c>
      <c r="AH7" s="13">
        <v>4.95</v>
      </c>
    </row>
    <row r="8" spans="1:34" ht="12.75">
      <c r="A8" s="5" t="s">
        <v>57</v>
      </c>
      <c r="B8" s="8">
        <v>25.7</v>
      </c>
      <c r="C8" s="8">
        <v>32.1</v>
      </c>
      <c r="D8" s="8">
        <v>30.6</v>
      </c>
      <c r="E8" s="8">
        <v>30.6</v>
      </c>
      <c r="F8" s="8">
        <v>38.2</v>
      </c>
      <c r="G8" s="8">
        <v>30.4</v>
      </c>
      <c r="H8" s="8">
        <v>30.4</v>
      </c>
      <c r="I8" s="8">
        <v>30.4</v>
      </c>
      <c r="J8" s="8">
        <v>32.6</v>
      </c>
      <c r="K8" s="8">
        <v>39.3</v>
      </c>
      <c r="L8" s="8">
        <v>27.7</v>
      </c>
      <c r="M8" s="21"/>
      <c r="N8" s="8">
        <v>35.5</v>
      </c>
      <c r="O8" s="8">
        <v>20.1</v>
      </c>
      <c r="P8" s="8">
        <v>27.6</v>
      </c>
      <c r="Q8" s="8">
        <v>30.2</v>
      </c>
      <c r="R8" s="8">
        <v>32</v>
      </c>
      <c r="S8" s="8">
        <v>34.2</v>
      </c>
      <c r="T8" s="8">
        <v>15</v>
      </c>
      <c r="U8" s="8">
        <v>21</v>
      </c>
      <c r="V8" s="8">
        <v>33</v>
      </c>
      <c r="W8" s="8">
        <v>25.8</v>
      </c>
      <c r="X8" s="8">
        <v>18.4</v>
      </c>
      <c r="Y8" s="8">
        <v>36.84</v>
      </c>
      <c r="Z8" s="8">
        <v>42.7</v>
      </c>
      <c r="AA8" s="8">
        <v>15.8</v>
      </c>
      <c r="AB8" s="8">
        <v>16.6</v>
      </c>
      <c r="AC8" s="8">
        <v>11.3</v>
      </c>
      <c r="AD8" s="8">
        <v>14</v>
      </c>
      <c r="AE8" s="8">
        <v>12.2</v>
      </c>
      <c r="AF8" s="8">
        <v>12.8</v>
      </c>
      <c r="AG8" s="8">
        <v>25</v>
      </c>
      <c r="AH8" s="8">
        <v>25.2</v>
      </c>
    </row>
    <row r="9" spans="1:34" ht="12.75">
      <c r="A9" s="5" t="s">
        <v>58</v>
      </c>
      <c r="B9" s="6">
        <v>445</v>
      </c>
      <c r="C9" s="6">
        <v>614</v>
      </c>
      <c r="D9" s="6">
        <v>710</v>
      </c>
      <c r="E9" s="6">
        <v>852</v>
      </c>
      <c r="F9" s="6">
        <v>1065</v>
      </c>
      <c r="G9" s="6">
        <v>1769</v>
      </c>
      <c r="H9" s="6">
        <v>1764</v>
      </c>
      <c r="I9" s="6">
        <v>1650</v>
      </c>
      <c r="J9" s="6">
        <v>1926</v>
      </c>
      <c r="K9" s="6">
        <v>3037</v>
      </c>
      <c r="L9" s="6">
        <v>784</v>
      </c>
      <c r="M9" s="6">
        <v>593</v>
      </c>
      <c r="N9" s="9"/>
      <c r="O9" s="9">
        <v>497</v>
      </c>
      <c r="P9" s="9">
        <v>1210</v>
      </c>
      <c r="Q9" s="9">
        <v>1705</v>
      </c>
      <c r="R9" s="9">
        <v>1934</v>
      </c>
      <c r="S9" s="9">
        <v>2550</v>
      </c>
      <c r="T9" s="6">
        <v>375</v>
      </c>
      <c r="U9" s="6">
        <v>208</v>
      </c>
      <c r="V9" s="6">
        <v>1605</v>
      </c>
      <c r="W9" s="6">
        <v>1151</v>
      </c>
      <c r="X9" s="6">
        <v>197</v>
      </c>
      <c r="Y9" s="6">
        <v>1978</v>
      </c>
      <c r="Z9" s="6">
        <v>2720</v>
      </c>
      <c r="AA9" s="6">
        <v>410</v>
      </c>
      <c r="AB9" s="6">
        <v>426</v>
      </c>
      <c r="AC9" s="6">
        <v>410</v>
      </c>
      <c r="AD9" s="6">
        <v>256</v>
      </c>
      <c r="AE9" s="9"/>
      <c r="AF9" s="6">
        <v>63.3</v>
      </c>
      <c r="AG9" s="17">
        <v>1687</v>
      </c>
      <c r="AH9" s="13"/>
    </row>
    <row r="10" spans="1:34" ht="12.75">
      <c r="A10" s="1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3"/>
      <c r="P10" s="13"/>
      <c r="Q10" s="13"/>
      <c r="R10" s="13"/>
      <c r="S10" s="1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17"/>
      <c r="AH10" s="13"/>
    </row>
    <row r="11" spans="1:34" ht="12.75">
      <c r="A11" s="32" t="s">
        <v>59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3"/>
      <c r="P11" s="13"/>
      <c r="Q11" s="13"/>
      <c r="R11" s="13"/>
      <c r="S11" s="1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7"/>
      <c r="AH11" s="13"/>
    </row>
    <row r="12" spans="1:34" s="15" customFormat="1" ht="12.75">
      <c r="A12" s="5" t="s">
        <v>60</v>
      </c>
      <c r="B12" s="9">
        <v>3564</v>
      </c>
      <c r="C12" s="9">
        <v>4716</v>
      </c>
      <c r="D12" s="9">
        <v>5540</v>
      </c>
      <c r="E12" s="9">
        <v>5670</v>
      </c>
      <c r="F12" s="9">
        <v>7580</v>
      </c>
      <c r="G12" s="9">
        <v>12860</v>
      </c>
      <c r="H12" s="9">
        <v>13180</v>
      </c>
      <c r="I12" s="9">
        <v>12650</v>
      </c>
      <c r="J12" s="9"/>
      <c r="K12" s="9">
        <v>18000</v>
      </c>
      <c r="L12" s="9">
        <v>6061</v>
      </c>
      <c r="M12" s="9"/>
      <c r="N12" s="9"/>
      <c r="O12" s="9"/>
      <c r="P12" s="9">
        <v>8500</v>
      </c>
      <c r="Q12" s="9"/>
      <c r="R12" s="9"/>
      <c r="T12" s="9"/>
      <c r="U12" s="9"/>
      <c r="V12" s="9">
        <v>12726</v>
      </c>
      <c r="W12" s="9">
        <v>9110</v>
      </c>
      <c r="X12" s="9"/>
      <c r="Y12" s="9">
        <v>15386</v>
      </c>
      <c r="Z12" s="9">
        <v>18020</v>
      </c>
      <c r="AA12" s="9">
        <v>3420</v>
      </c>
      <c r="AB12" s="9">
        <v>3895</v>
      </c>
      <c r="AC12" s="9"/>
      <c r="AD12" s="9"/>
      <c r="AE12" s="9"/>
      <c r="AF12" s="9"/>
      <c r="AG12" s="22"/>
      <c r="AH12" s="13"/>
    </row>
    <row r="13" spans="1:34" s="15" customFormat="1" ht="12.75">
      <c r="A13" s="5" t="s">
        <v>55</v>
      </c>
      <c r="B13" s="9" t="s">
        <v>61</v>
      </c>
      <c r="C13" s="9" t="s">
        <v>61</v>
      </c>
      <c r="D13" s="9"/>
      <c r="E13" s="9"/>
      <c r="F13" s="9"/>
      <c r="G13" s="9"/>
      <c r="H13" s="9"/>
      <c r="I13" s="9"/>
      <c r="J13" s="9"/>
      <c r="K13" s="9"/>
      <c r="L13" s="9" t="s">
        <v>61</v>
      </c>
      <c r="M13" s="9"/>
      <c r="N13" s="9"/>
      <c r="O13" s="9"/>
      <c r="P13" s="9" t="s">
        <v>61</v>
      </c>
      <c r="Q13" s="9"/>
      <c r="R13" s="9"/>
      <c r="T13" s="9"/>
      <c r="U13" s="9"/>
      <c r="V13" s="9" t="s">
        <v>61</v>
      </c>
      <c r="W13" s="9" t="s">
        <v>61</v>
      </c>
      <c r="X13" s="9"/>
      <c r="Y13" s="9" t="s">
        <v>61</v>
      </c>
      <c r="Z13" s="9" t="s">
        <v>61</v>
      </c>
      <c r="AA13" s="9" t="s">
        <v>62</v>
      </c>
      <c r="AB13" s="9" t="s">
        <v>61</v>
      </c>
      <c r="AC13" s="9"/>
      <c r="AD13" s="9"/>
      <c r="AE13" s="9"/>
      <c r="AF13" s="9"/>
      <c r="AG13" s="22"/>
      <c r="AH13" s="13"/>
    </row>
    <row r="14" spans="1:34" ht="12.75">
      <c r="A14" s="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3"/>
      <c r="P14" s="13"/>
      <c r="Q14" s="13"/>
      <c r="R14" s="13"/>
      <c r="S14" s="1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7"/>
      <c r="AH14" s="13"/>
    </row>
    <row r="15" spans="1:34" ht="12.75">
      <c r="A15" s="32" t="s">
        <v>63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3"/>
      <c r="P15" s="13"/>
      <c r="Q15" s="13"/>
      <c r="R15" s="13"/>
      <c r="S15" s="1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17"/>
      <c r="AH15" s="13"/>
    </row>
    <row r="16" spans="1:34" ht="12.75">
      <c r="A16" s="5" t="s">
        <v>64</v>
      </c>
      <c r="B16" s="6">
        <v>35000</v>
      </c>
      <c r="C16" s="6">
        <v>35000</v>
      </c>
      <c r="D16" s="6">
        <v>35000</v>
      </c>
      <c r="E16" s="6">
        <v>35000</v>
      </c>
      <c r="F16" s="6">
        <v>35000</v>
      </c>
      <c r="G16" s="6">
        <v>35000</v>
      </c>
      <c r="H16" s="6">
        <v>35000</v>
      </c>
      <c r="I16" s="6">
        <v>35000</v>
      </c>
      <c r="J16" s="9"/>
      <c r="K16" s="9">
        <v>35000</v>
      </c>
      <c r="L16" s="6">
        <v>35000</v>
      </c>
      <c r="M16" s="6">
        <v>36089</v>
      </c>
      <c r="N16" s="6">
        <v>36089</v>
      </c>
      <c r="O16" s="9">
        <v>35000</v>
      </c>
      <c r="P16" s="9">
        <v>35000</v>
      </c>
      <c r="Q16" s="9">
        <v>35000</v>
      </c>
      <c r="R16" s="9">
        <v>35000</v>
      </c>
      <c r="S16" s="9">
        <v>35000</v>
      </c>
      <c r="T16" s="9"/>
      <c r="U16" s="6">
        <v>25000</v>
      </c>
      <c r="V16" s="6">
        <v>35000</v>
      </c>
      <c r="W16" s="6">
        <v>35000</v>
      </c>
      <c r="X16" s="6">
        <v>43000</v>
      </c>
      <c r="Y16" s="6">
        <v>35000</v>
      </c>
      <c r="Z16" s="6">
        <v>3500</v>
      </c>
      <c r="AA16" s="6">
        <v>35000</v>
      </c>
      <c r="AB16" s="6">
        <v>35000</v>
      </c>
      <c r="AC16" s="6">
        <v>53000</v>
      </c>
      <c r="AD16" s="9"/>
      <c r="AE16" s="6">
        <v>25000</v>
      </c>
      <c r="AF16" s="6">
        <v>30000</v>
      </c>
      <c r="AG16" s="17">
        <v>36089</v>
      </c>
      <c r="AH16" s="13">
        <v>36089</v>
      </c>
    </row>
    <row r="17" spans="1:34" ht="12.75">
      <c r="A17" s="5" t="s">
        <v>65</v>
      </c>
      <c r="B17" s="8">
        <v>0.8</v>
      </c>
      <c r="C17" s="8">
        <v>0.8</v>
      </c>
      <c r="D17" s="8">
        <v>0.8</v>
      </c>
      <c r="E17" s="8">
        <v>0.8</v>
      </c>
      <c r="F17" s="8">
        <v>0.8</v>
      </c>
      <c r="G17" s="8">
        <v>0.8</v>
      </c>
      <c r="H17" s="8">
        <v>0.8</v>
      </c>
      <c r="I17" s="8">
        <v>0.8</v>
      </c>
      <c r="J17" s="9"/>
      <c r="K17" s="9">
        <v>0.83</v>
      </c>
      <c r="L17" s="8">
        <v>0.8</v>
      </c>
      <c r="M17" s="8">
        <v>0.8</v>
      </c>
      <c r="N17" s="8">
        <v>0.8</v>
      </c>
      <c r="O17" s="21">
        <v>0.76</v>
      </c>
      <c r="P17" s="21">
        <v>0.85</v>
      </c>
      <c r="Q17" s="21">
        <v>0.8</v>
      </c>
      <c r="R17" s="21">
        <v>0.8</v>
      </c>
      <c r="S17" s="9">
        <v>0.83</v>
      </c>
      <c r="T17" s="21"/>
      <c r="U17" s="8">
        <v>0.74</v>
      </c>
      <c r="V17" s="8">
        <v>0.85</v>
      </c>
      <c r="W17" s="8">
        <v>0.8</v>
      </c>
      <c r="X17" s="8">
        <v>0.75</v>
      </c>
      <c r="Y17" s="8">
        <v>0.82</v>
      </c>
      <c r="Z17" s="8">
        <v>0.83</v>
      </c>
      <c r="AA17" s="8">
        <v>0.8</v>
      </c>
      <c r="AB17" s="8">
        <v>0.8</v>
      </c>
      <c r="AC17" s="8">
        <v>2</v>
      </c>
      <c r="AD17" s="9"/>
      <c r="AE17" s="8">
        <v>0.7</v>
      </c>
      <c r="AF17" s="8">
        <v>0.7</v>
      </c>
      <c r="AG17" s="17">
        <v>0.75</v>
      </c>
      <c r="AH17" s="13">
        <v>0.75</v>
      </c>
    </row>
    <row r="18" spans="1:34" ht="12.75">
      <c r="A18" s="5" t="s">
        <v>54</v>
      </c>
      <c r="B18" s="6">
        <v>3480</v>
      </c>
      <c r="C18" s="6">
        <v>4380</v>
      </c>
      <c r="D18" s="9"/>
      <c r="E18" s="9"/>
      <c r="F18" s="9"/>
      <c r="G18" s="6">
        <v>11340</v>
      </c>
      <c r="H18" s="6">
        <v>12820</v>
      </c>
      <c r="I18" s="6">
        <v>12000</v>
      </c>
      <c r="J18" s="9"/>
      <c r="K18" s="9"/>
      <c r="L18" s="6">
        <v>5773</v>
      </c>
      <c r="M18" s="6">
        <v>6063</v>
      </c>
      <c r="N18" s="6">
        <v>7716</v>
      </c>
      <c r="O18" s="9">
        <v>5179</v>
      </c>
      <c r="P18" s="9">
        <v>6500</v>
      </c>
      <c r="Q18" s="9"/>
      <c r="R18" s="9"/>
      <c r="S18" s="9"/>
      <c r="T18" s="9"/>
      <c r="U18" s="6">
        <v>3730</v>
      </c>
      <c r="V18" s="6">
        <v>11813</v>
      </c>
      <c r="W18" s="6">
        <v>8495</v>
      </c>
      <c r="X18" s="6">
        <v>2100</v>
      </c>
      <c r="Y18" s="6">
        <v>11500</v>
      </c>
      <c r="Z18" s="6">
        <v>13000</v>
      </c>
      <c r="AA18" s="6">
        <v>2550</v>
      </c>
      <c r="AB18" s="6">
        <v>2950</v>
      </c>
      <c r="AC18" s="6">
        <v>10030</v>
      </c>
      <c r="AD18" s="9"/>
      <c r="AE18" s="6">
        <v>2250</v>
      </c>
      <c r="AF18" s="6">
        <v>600</v>
      </c>
      <c r="AG18" s="17">
        <v>10716</v>
      </c>
      <c r="AH18" s="13">
        <v>3307</v>
      </c>
    </row>
    <row r="19" spans="1:34" ht="12.75">
      <c r="A19" s="5" t="s">
        <v>66</v>
      </c>
      <c r="B19" s="10">
        <f>IF(B18/B5="#VALUE!",na,B18/B5)</f>
        <v>0.23442236443246883</v>
      </c>
      <c r="C19" s="10">
        <f>IF(C18/C5="#VALUE!",na,C18/C5)</f>
        <v>0.22028868882965347</v>
      </c>
      <c r="D19" s="11"/>
      <c r="E19" s="11"/>
      <c r="F19" s="11"/>
      <c r="G19" s="10">
        <f aca="true" t="shared" si="0" ref="G19:P19">G18/G5</f>
        <v>0.1886855241264559</v>
      </c>
      <c r="H19" s="10">
        <f t="shared" si="0"/>
        <v>0.22141623488773748</v>
      </c>
      <c r="I19" s="10">
        <f t="shared" si="0"/>
        <v>0.22857142857142856</v>
      </c>
      <c r="J19" s="11"/>
      <c r="K19" s="11"/>
      <c r="L19" s="10">
        <f t="shared" si="0"/>
        <v>0.23092</v>
      </c>
      <c r="M19" s="10">
        <f t="shared" si="0"/>
        <v>0.2542138364779874</v>
      </c>
      <c r="N19" s="10">
        <f t="shared" si="0"/>
        <v>0.21873848334514528</v>
      </c>
      <c r="O19" s="10">
        <f t="shared" si="0"/>
        <v>0.24661904761904763</v>
      </c>
      <c r="P19" s="10">
        <f t="shared" si="0"/>
        <v>0.16993464052287582</v>
      </c>
      <c r="Q19" s="11"/>
      <c r="R19" s="11"/>
      <c r="S19" s="11"/>
      <c r="T19" s="11"/>
      <c r="U19" s="10">
        <f aca="true" t="shared" si="1" ref="U19:AH19">U18/U5</f>
        <v>0.37676767676767675</v>
      </c>
      <c r="V19" s="10">
        <f t="shared" si="1"/>
        <v>0.19493399339933992</v>
      </c>
      <c r="W19" s="10">
        <f t="shared" si="1"/>
        <v>0.19709976798143852</v>
      </c>
      <c r="X19" s="10">
        <f t="shared" si="1"/>
        <v>0.18421052631578946</v>
      </c>
      <c r="Y19" s="10">
        <f t="shared" si="1"/>
        <v>0.1617440225035162</v>
      </c>
      <c r="Z19" s="10">
        <f t="shared" si="1"/>
        <v>0.14238773274917854</v>
      </c>
      <c r="AA19" s="10">
        <f t="shared" si="1"/>
        <v>0.18411552346570398</v>
      </c>
      <c r="AB19" s="10">
        <f t="shared" si="1"/>
        <v>0.19155844155844157</v>
      </c>
      <c r="AC19" s="10">
        <f t="shared" si="1"/>
        <v>0.26394736842105265</v>
      </c>
      <c r="AD19" s="11"/>
      <c r="AE19" s="10">
        <f t="shared" si="1"/>
        <v>0.32281205164992827</v>
      </c>
      <c r="AF19" s="10">
        <f t="shared" si="1"/>
        <v>0.3157894736842105</v>
      </c>
      <c r="AG19" s="10">
        <f t="shared" si="1"/>
        <v>0.20743321718931476</v>
      </c>
      <c r="AH19" s="23">
        <f t="shared" si="1"/>
        <v>0.1960865698191521</v>
      </c>
    </row>
    <row r="20" spans="1:34" ht="12.75">
      <c r="A20" s="5" t="s">
        <v>55</v>
      </c>
      <c r="B20" s="9" t="s">
        <v>61</v>
      </c>
      <c r="C20" s="9" t="s">
        <v>61</v>
      </c>
      <c r="D20" s="9"/>
      <c r="E20" s="9"/>
      <c r="F20" s="9"/>
      <c r="G20" s="9"/>
      <c r="H20" s="9"/>
      <c r="I20" s="9"/>
      <c r="J20" s="9"/>
      <c r="K20" s="9"/>
      <c r="L20" s="9" t="s">
        <v>61</v>
      </c>
      <c r="M20" s="9"/>
      <c r="N20" s="9"/>
      <c r="O20" s="9"/>
      <c r="P20" s="9" t="s">
        <v>61</v>
      </c>
      <c r="Q20" s="9"/>
      <c r="R20" s="9"/>
      <c r="S20" s="9"/>
      <c r="T20" s="9"/>
      <c r="U20" s="9"/>
      <c r="V20" s="9" t="s">
        <v>61</v>
      </c>
      <c r="W20" s="9" t="s">
        <v>61</v>
      </c>
      <c r="X20" s="9"/>
      <c r="Y20" s="9" t="s">
        <v>61</v>
      </c>
      <c r="Z20" s="9" t="s">
        <v>61</v>
      </c>
      <c r="AA20" s="9"/>
      <c r="AB20" s="9"/>
      <c r="AC20" s="9"/>
      <c r="AD20" s="9"/>
      <c r="AE20" s="9"/>
      <c r="AF20" s="9"/>
      <c r="AG20" s="22"/>
      <c r="AH20" s="13"/>
    </row>
    <row r="21" spans="1:34" ht="12.75">
      <c r="A21" s="5" t="s">
        <v>67</v>
      </c>
      <c r="B21" s="11">
        <v>0.64</v>
      </c>
      <c r="C21" s="11">
        <v>0.62</v>
      </c>
      <c r="D21" s="11">
        <v>0.667</v>
      </c>
      <c r="E21" s="11">
        <v>0.596</v>
      </c>
      <c r="F21" s="11">
        <v>0.545</v>
      </c>
      <c r="G21" s="11">
        <v>0.578</v>
      </c>
      <c r="H21" s="11">
        <v>0.564</v>
      </c>
      <c r="I21" s="11">
        <v>0.576</v>
      </c>
      <c r="J21" s="11">
        <v>0.562</v>
      </c>
      <c r="K21" s="11">
        <v>0.545</v>
      </c>
      <c r="L21" s="11">
        <v>0.574</v>
      </c>
      <c r="M21" s="11">
        <v>0.7</v>
      </c>
      <c r="N21" s="11">
        <v>0.595</v>
      </c>
      <c r="O21" s="11">
        <v>0.747</v>
      </c>
      <c r="P21" s="11">
        <v>0.582</v>
      </c>
      <c r="Q21" s="11"/>
      <c r="R21" s="11"/>
      <c r="S21" s="11"/>
      <c r="T21" s="11">
        <v>0.806</v>
      </c>
      <c r="U21" s="11">
        <v>0.8</v>
      </c>
      <c r="V21" s="11">
        <v>0.57</v>
      </c>
      <c r="W21" s="11">
        <v>0.598</v>
      </c>
      <c r="X21" s="11">
        <v>0.8</v>
      </c>
      <c r="Y21" s="11">
        <v>0.565</v>
      </c>
      <c r="Z21" s="11">
        <v>0.557</v>
      </c>
      <c r="AA21" s="11">
        <v>0.69</v>
      </c>
      <c r="AB21" s="11">
        <v>0.69</v>
      </c>
      <c r="AC21" s="11">
        <v>1.19</v>
      </c>
      <c r="AD21" s="11"/>
      <c r="AE21" s="11">
        <v>0.72</v>
      </c>
      <c r="AF21" s="11">
        <v>0.75</v>
      </c>
      <c r="AG21" s="11">
        <v>0.57</v>
      </c>
      <c r="AH21" s="11">
        <v>0.61</v>
      </c>
    </row>
    <row r="22" spans="1:34" ht="12.75">
      <c r="A22" s="16"/>
      <c r="B22" s="4"/>
      <c r="C22" s="4"/>
      <c r="D22" s="4"/>
      <c r="E22" s="4"/>
      <c r="F22" s="4"/>
      <c r="G22" s="4"/>
      <c r="H22" s="4"/>
      <c r="I22" s="4"/>
      <c r="J22" s="13"/>
      <c r="K22" s="13"/>
      <c r="L22" s="4"/>
      <c r="M22" s="4"/>
      <c r="N22" s="4"/>
      <c r="O22" s="13"/>
      <c r="P22" s="13"/>
      <c r="Q22" s="13"/>
      <c r="R22" s="13"/>
      <c r="S22" s="13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7"/>
      <c r="AH22" s="13"/>
    </row>
    <row r="23" spans="1:34" ht="12.75">
      <c r="A23" s="32" t="s">
        <v>68</v>
      </c>
      <c r="B23" s="4"/>
      <c r="C23" s="4"/>
      <c r="D23" s="4"/>
      <c r="E23" s="4"/>
      <c r="F23" s="4"/>
      <c r="G23" s="4"/>
      <c r="H23" s="4"/>
      <c r="I23" s="4"/>
      <c r="J23" s="13"/>
      <c r="K23" s="13"/>
      <c r="L23" s="4"/>
      <c r="M23" s="4"/>
      <c r="N23" s="4"/>
      <c r="O23" s="13"/>
      <c r="P23" s="13"/>
      <c r="Q23" s="13"/>
      <c r="R23" s="13"/>
      <c r="S23" s="1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17"/>
      <c r="AH23" s="13"/>
    </row>
    <row r="24" spans="1:34" ht="12.75">
      <c r="A24" s="5" t="s">
        <v>69</v>
      </c>
      <c r="B24" s="9"/>
      <c r="C24" s="9"/>
      <c r="D24" s="9">
        <v>2.362</v>
      </c>
      <c r="E24" s="9">
        <v>2.423</v>
      </c>
      <c r="F24" s="9">
        <v>2.616</v>
      </c>
      <c r="G24" s="9">
        <v>4.086</v>
      </c>
      <c r="H24" s="9">
        <v>4.086</v>
      </c>
      <c r="I24" s="9">
        <v>4.086</v>
      </c>
      <c r="J24" s="11">
        <v>4.173</v>
      </c>
      <c r="K24" s="11">
        <f>192.8*0.0254</f>
        <v>4.89712</v>
      </c>
      <c r="L24" s="10">
        <v>3.204</v>
      </c>
      <c r="M24" s="10">
        <v>5.2</v>
      </c>
      <c r="N24" s="10">
        <v>4.964</v>
      </c>
      <c r="O24" s="11">
        <v>3.917</v>
      </c>
      <c r="P24" s="11">
        <v>3.592</v>
      </c>
      <c r="Q24" s="11">
        <f>152.7*0.0254</f>
        <v>3.8785799999999995</v>
      </c>
      <c r="R24" s="11">
        <f>163.1*0.0254</f>
        <v>4.14274</v>
      </c>
      <c r="S24" s="11">
        <f>191.7*0.0254</f>
        <v>4.869179999999999</v>
      </c>
      <c r="T24" s="10">
        <v>3.912</v>
      </c>
      <c r="U24" s="10">
        <v>2.456</v>
      </c>
      <c r="V24" s="10">
        <v>3.175</v>
      </c>
      <c r="W24" s="10">
        <v>2.995</v>
      </c>
      <c r="X24" s="10">
        <v>2.784</v>
      </c>
      <c r="Y24" s="10">
        <v>3.912</v>
      </c>
      <c r="Z24" s="10">
        <v>4.369</v>
      </c>
      <c r="AA24" s="10">
        <v>2.405</v>
      </c>
      <c r="AB24" s="10">
        <v>2.499</v>
      </c>
      <c r="AC24" s="10">
        <v>3.81</v>
      </c>
      <c r="AD24" s="10">
        <f>58.56*0.0254</f>
        <v>1.487424</v>
      </c>
      <c r="AE24" s="10">
        <f>56.8*0.0254</f>
        <v>1.4427199999999998</v>
      </c>
      <c r="AF24" s="10">
        <v>1.021</v>
      </c>
      <c r="AG24" s="24">
        <v>5.4</v>
      </c>
      <c r="AH24" s="13"/>
    </row>
    <row r="25" spans="1:34" ht="12.75">
      <c r="A25" s="5" t="s">
        <v>70</v>
      </c>
      <c r="B25" s="6">
        <v>1.219</v>
      </c>
      <c r="C25" s="6">
        <v>1.397</v>
      </c>
      <c r="D25" s="6">
        <v>1.524</v>
      </c>
      <c r="E25" s="6">
        <v>1.735</v>
      </c>
      <c r="F25" s="6">
        <v>1.836</v>
      </c>
      <c r="G25" s="6">
        <v>2.362</v>
      </c>
      <c r="H25" s="6">
        <v>2.362</v>
      </c>
      <c r="I25" s="6">
        <v>2.362</v>
      </c>
      <c r="J25" s="11">
        <v>2.438</v>
      </c>
      <c r="K25" s="11">
        <f>123*0.0254</f>
        <v>3.1242</v>
      </c>
      <c r="L25" s="10">
        <v>1.613</v>
      </c>
      <c r="M25" s="10">
        <v>1.455</v>
      </c>
      <c r="N25" s="10">
        <v>1.9</v>
      </c>
      <c r="O25" s="11">
        <v>1.25</v>
      </c>
      <c r="P25" s="11">
        <v>1.994</v>
      </c>
      <c r="Q25" s="11">
        <f>93.6*0.0254</f>
        <v>2.3774399999999996</v>
      </c>
      <c r="R25" s="11">
        <f>99.8*0.0254</f>
        <v>2.5349199999999996</v>
      </c>
      <c r="S25" s="11">
        <f>112*0.0254</f>
        <v>2.8447999999999998</v>
      </c>
      <c r="T25" s="10">
        <v>1.295</v>
      </c>
      <c r="U25" s="10">
        <v>0.826</v>
      </c>
      <c r="V25" s="10">
        <v>2.192</v>
      </c>
      <c r="W25" s="10">
        <v>1.882</v>
      </c>
      <c r="X25" s="10">
        <v>0.826</v>
      </c>
      <c r="Y25" s="10">
        <v>2.474</v>
      </c>
      <c r="Z25" s="10">
        <v>2.794</v>
      </c>
      <c r="AA25" s="10">
        <v>1.118</v>
      </c>
      <c r="AB25" s="10">
        <v>1.143</v>
      </c>
      <c r="AC25" s="10">
        <v>1.207</v>
      </c>
      <c r="AD25" s="10">
        <f>41.7*0.0254</f>
        <v>1.05918</v>
      </c>
      <c r="AE25" s="10">
        <f>41.7*0.0254</f>
        <v>1.05918</v>
      </c>
      <c r="AF25" s="10">
        <v>0.531</v>
      </c>
      <c r="AG25" s="24">
        <v>2.33</v>
      </c>
      <c r="AH25" s="13">
        <v>1.373</v>
      </c>
    </row>
    <row r="26" spans="1:34" ht="12.75">
      <c r="A26" s="5" t="s">
        <v>71</v>
      </c>
      <c r="B26" s="9"/>
      <c r="C26" s="9"/>
      <c r="D26" s="9">
        <v>4301</v>
      </c>
      <c r="E26" s="9">
        <v>4975</v>
      </c>
      <c r="F26" s="9">
        <v>5495</v>
      </c>
      <c r="G26" s="9">
        <v>9389</v>
      </c>
      <c r="H26" s="9">
        <v>9499</v>
      </c>
      <c r="I26" s="9">
        <v>9388</v>
      </c>
      <c r="J26" s="9">
        <v>10627</v>
      </c>
      <c r="K26" s="9">
        <v>15596</v>
      </c>
      <c r="L26" s="6">
        <v>5252</v>
      </c>
      <c r="M26" s="6">
        <v>5110</v>
      </c>
      <c r="N26" s="6">
        <v>6503</v>
      </c>
      <c r="O26" s="9">
        <v>4612</v>
      </c>
      <c r="P26" s="9">
        <v>7185</v>
      </c>
      <c r="Q26" s="9">
        <v>9400</v>
      </c>
      <c r="R26" s="9">
        <v>12340</v>
      </c>
      <c r="S26" s="9">
        <v>14545</v>
      </c>
      <c r="T26" s="6">
        <v>5159</v>
      </c>
      <c r="U26" s="6">
        <v>2257</v>
      </c>
      <c r="V26" s="6">
        <v>9670</v>
      </c>
      <c r="W26" s="6">
        <v>7500</v>
      </c>
      <c r="X26" s="6">
        <v>2483</v>
      </c>
      <c r="Y26" s="6">
        <v>10550</v>
      </c>
      <c r="Z26" s="6">
        <v>13133</v>
      </c>
      <c r="AA26" s="6">
        <v>3185</v>
      </c>
      <c r="AB26" s="6">
        <v>3380</v>
      </c>
      <c r="AC26" s="6">
        <v>6780</v>
      </c>
      <c r="AD26" s="6">
        <v>1385</v>
      </c>
      <c r="AE26" s="6">
        <v>1336</v>
      </c>
      <c r="AF26" s="6">
        <v>445</v>
      </c>
      <c r="AG26" s="17">
        <v>9039</v>
      </c>
      <c r="AH26" s="13">
        <v>3197</v>
      </c>
    </row>
    <row r="27" spans="1:34" ht="12.75">
      <c r="A27" s="16"/>
      <c r="B27" s="4"/>
      <c r="C27" s="4"/>
      <c r="D27" s="4"/>
      <c r="E27" s="4"/>
      <c r="F27" s="4"/>
      <c r="G27" s="4"/>
      <c r="H27" s="4"/>
      <c r="I27" s="4"/>
      <c r="J27" s="13"/>
      <c r="K27" s="13"/>
      <c r="L27" s="4"/>
      <c r="M27" s="4"/>
      <c r="N27" s="4"/>
      <c r="O27" s="13"/>
      <c r="P27" s="13"/>
      <c r="Q27" s="13"/>
      <c r="R27" s="13"/>
      <c r="S27" s="13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17"/>
      <c r="AH27" s="13"/>
    </row>
    <row r="28" spans="1:34" ht="12.75">
      <c r="A28" s="32" t="s">
        <v>72</v>
      </c>
      <c r="B28" s="4"/>
      <c r="C28" s="4"/>
      <c r="D28" s="4"/>
      <c r="E28" s="4"/>
      <c r="F28" s="4"/>
      <c r="G28" s="4"/>
      <c r="H28" s="4"/>
      <c r="I28" s="4"/>
      <c r="J28" s="13"/>
      <c r="K28" s="13"/>
      <c r="L28" s="4"/>
      <c r="M28" s="4"/>
      <c r="N28" s="4"/>
      <c r="O28" s="13"/>
      <c r="P28" s="13"/>
      <c r="Q28" s="13"/>
      <c r="R28" s="13"/>
      <c r="S28" s="13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17"/>
      <c r="AH28" s="13"/>
    </row>
    <row r="29" spans="1:34" ht="12.75">
      <c r="A29" s="5" t="s">
        <v>73</v>
      </c>
      <c r="B29" s="6">
        <v>2</v>
      </c>
      <c r="C29" s="6">
        <v>2</v>
      </c>
      <c r="D29" s="6">
        <v>2</v>
      </c>
      <c r="E29" s="6">
        <v>2</v>
      </c>
      <c r="F29" s="6">
        <v>2</v>
      </c>
      <c r="G29" s="6">
        <v>2</v>
      </c>
      <c r="H29" s="6">
        <v>2</v>
      </c>
      <c r="I29" s="6">
        <v>2</v>
      </c>
      <c r="J29" s="9">
        <v>2</v>
      </c>
      <c r="K29" s="9">
        <v>2</v>
      </c>
      <c r="L29" s="6">
        <v>2</v>
      </c>
      <c r="M29" s="6">
        <v>2</v>
      </c>
      <c r="N29" s="6">
        <v>2</v>
      </c>
      <c r="O29" s="9">
        <v>2</v>
      </c>
      <c r="P29" s="9">
        <v>2</v>
      </c>
      <c r="Q29" s="9">
        <v>2</v>
      </c>
      <c r="R29" s="9">
        <v>2</v>
      </c>
      <c r="S29" s="9">
        <v>2</v>
      </c>
      <c r="T29" s="6">
        <v>2</v>
      </c>
      <c r="U29" s="6">
        <v>2</v>
      </c>
      <c r="V29" s="6">
        <v>3</v>
      </c>
      <c r="W29" s="6">
        <v>3</v>
      </c>
      <c r="X29" s="6">
        <v>2</v>
      </c>
      <c r="Y29" s="6">
        <v>3</v>
      </c>
      <c r="Z29" s="6">
        <v>3</v>
      </c>
      <c r="AA29" s="6">
        <v>2</v>
      </c>
      <c r="AB29" s="6">
        <v>2</v>
      </c>
      <c r="AC29" s="6">
        <v>2</v>
      </c>
      <c r="AD29" s="6">
        <v>2</v>
      </c>
      <c r="AE29" s="6">
        <v>2</v>
      </c>
      <c r="AF29" s="6">
        <v>2</v>
      </c>
      <c r="AG29" s="17">
        <v>3</v>
      </c>
      <c r="AH29" s="13">
        <v>3</v>
      </c>
    </row>
    <row r="30" spans="1:34" ht="12.75">
      <c r="A30" s="5" t="s">
        <v>74</v>
      </c>
      <c r="B30" s="9" t="s">
        <v>75</v>
      </c>
      <c r="C30" s="9" t="s">
        <v>76</v>
      </c>
      <c r="D30" s="9" t="s">
        <v>77</v>
      </c>
      <c r="E30" s="9" t="s">
        <v>77</v>
      </c>
      <c r="F30" s="9" t="s">
        <v>78</v>
      </c>
      <c r="G30" s="9" t="s">
        <v>79</v>
      </c>
      <c r="H30" s="9" t="s">
        <v>79</v>
      </c>
      <c r="I30" s="9" t="s">
        <v>79</v>
      </c>
      <c r="J30" s="9" t="s">
        <v>79</v>
      </c>
      <c r="K30" s="9" t="s">
        <v>80</v>
      </c>
      <c r="L30" s="9" t="s">
        <v>81</v>
      </c>
      <c r="M30" s="9" t="s">
        <v>82</v>
      </c>
      <c r="N30" s="9" t="s">
        <v>83</v>
      </c>
      <c r="O30" s="9" t="s">
        <v>84</v>
      </c>
      <c r="P30" s="9" t="s">
        <v>85</v>
      </c>
      <c r="Q30" s="9" t="s">
        <v>85</v>
      </c>
      <c r="R30" s="9" t="s">
        <v>86</v>
      </c>
      <c r="S30" s="9" t="s">
        <v>87</v>
      </c>
      <c r="T30" s="9" t="s">
        <v>88</v>
      </c>
      <c r="U30" s="9" t="s">
        <v>89</v>
      </c>
      <c r="V30" s="9" t="s">
        <v>90</v>
      </c>
      <c r="W30" s="9" t="s">
        <v>91</v>
      </c>
      <c r="X30" s="9" t="s">
        <v>92</v>
      </c>
      <c r="Y30" s="9" t="s">
        <v>93</v>
      </c>
      <c r="Z30" s="9" t="s">
        <v>93</v>
      </c>
      <c r="AA30" s="9" t="s">
        <v>94</v>
      </c>
      <c r="AB30" s="9" t="s">
        <v>94</v>
      </c>
      <c r="AC30" s="9" t="s">
        <v>95</v>
      </c>
      <c r="AD30" s="9" t="s">
        <v>96</v>
      </c>
      <c r="AE30" s="9" t="s">
        <v>97</v>
      </c>
      <c r="AF30" s="9" t="s">
        <v>98</v>
      </c>
      <c r="AG30" s="22" t="s">
        <v>99</v>
      </c>
      <c r="AH30" s="13" t="s">
        <v>100</v>
      </c>
    </row>
    <row r="31" spans="1:34" ht="12.75">
      <c r="A31" s="5" t="s">
        <v>101</v>
      </c>
      <c r="B31" s="9" t="s">
        <v>102</v>
      </c>
      <c r="C31" s="9" t="s">
        <v>103</v>
      </c>
      <c r="D31" s="9" t="s">
        <v>104</v>
      </c>
      <c r="E31" s="9" t="s">
        <v>104</v>
      </c>
      <c r="F31" s="9" t="s">
        <v>105</v>
      </c>
      <c r="G31" s="9" t="s">
        <v>106</v>
      </c>
      <c r="H31" s="9" t="s">
        <v>106</v>
      </c>
      <c r="I31" s="9" t="s">
        <v>106</v>
      </c>
      <c r="J31" s="9" t="s">
        <v>106</v>
      </c>
      <c r="K31" s="9" t="s">
        <v>107</v>
      </c>
      <c r="L31" s="9" t="s">
        <v>106</v>
      </c>
      <c r="M31" s="9" t="s">
        <v>108</v>
      </c>
      <c r="N31" s="9" t="s">
        <v>109</v>
      </c>
      <c r="O31" s="9" t="s">
        <v>110</v>
      </c>
      <c r="P31" s="9" t="s">
        <v>106</v>
      </c>
      <c r="Q31" s="9" t="s">
        <v>108</v>
      </c>
      <c r="R31" s="9" t="s">
        <v>106</v>
      </c>
      <c r="S31" s="9" t="s">
        <v>111</v>
      </c>
      <c r="T31" s="9" t="s">
        <v>112</v>
      </c>
      <c r="U31" s="9" t="s">
        <v>102</v>
      </c>
      <c r="V31" s="9" t="s">
        <v>113</v>
      </c>
      <c r="W31" s="9" t="s">
        <v>113</v>
      </c>
      <c r="X31" s="9" t="s">
        <v>102</v>
      </c>
      <c r="Y31" s="9" t="s">
        <v>114</v>
      </c>
      <c r="Z31" s="9" t="s">
        <v>115</v>
      </c>
      <c r="AA31" s="9" t="s">
        <v>103</v>
      </c>
      <c r="AB31" s="9" t="s">
        <v>103</v>
      </c>
      <c r="AC31" s="9" t="s">
        <v>116</v>
      </c>
      <c r="AD31" s="9" t="s">
        <v>102</v>
      </c>
      <c r="AE31" s="9" t="s">
        <v>102</v>
      </c>
      <c r="AF31" s="9" t="s">
        <v>112</v>
      </c>
      <c r="AG31" s="22" t="s">
        <v>114</v>
      </c>
      <c r="AH31" s="13" t="s">
        <v>113</v>
      </c>
    </row>
    <row r="32" spans="1:34" ht="12.75">
      <c r="A32" s="16"/>
      <c r="B32" s="4"/>
      <c r="C32" s="4"/>
      <c r="D32" s="4"/>
      <c r="E32" s="4"/>
      <c r="F32" s="4"/>
      <c r="G32" s="4"/>
      <c r="H32" s="4"/>
      <c r="I32" s="4"/>
      <c r="J32" s="13"/>
      <c r="K32" s="13"/>
      <c r="L32" s="4"/>
      <c r="M32" s="4"/>
      <c r="N32" s="4"/>
      <c r="O32" s="13"/>
      <c r="P32" s="13"/>
      <c r="Q32" s="13"/>
      <c r="R32" s="13"/>
      <c r="S32" s="13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17"/>
      <c r="AH32" s="13"/>
    </row>
    <row r="33" spans="1:73" s="4" customFormat="1" ht="12.75">
      <c r="A33" s="4" t="s">
        <v>117</v>
      </c>
      <c r="D33" s="26">
        <v>3.2</v>
      </c>
      <c r="E33" s="26">
        <v>3.5</v>
      </c>
      <c r="F33" s="26">
        <v>4.55</v>
      </c>
      <c r="G33" s="26">
        <v>6.2</v>
      </c>
      <c r="H33" s="26">
        <v>6.1</v>
      </c>
      <c r="I33" s="26">
        <v>5.9</v>
      </c>
      <c r="J33" s="26">
        <v>7</v>
      </c>
      <c r="K33" s="26">
        <v>11</v>
      </c>
      <c r="O33" s="27">
        <v>2.99</v>
      </c>
      <c r="P33" s="27">
        <v>4</v>
      </c>
      <c r="Q33" s="27">
        <v>6.15</v>
      </c>
      <c r="R33" s="13">
        <v>7.45</v>
      </c>
      <c r="S33" s="13">
        <v>9.44</v>
      </c>
      <c r="V33" s="26">
        <v>6.8</v>
      </c>
      <c r="W33" s="26">
        <v>5.3</v>
      </c>
      <c r="Y33" s="26">
        <v>11</v>
      </c>
      <c r="Z33" s="26">
        <v>11.7</v>
      </c>
      <c r="AA33" s="26">
        <v>2.6</v>
      </c>
      <c r="AB33" s="26"/>
      <c r="AE33" s="4">
        <v>1.66</v>
      </c>
      <c r="AH33" s="13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</row>
    <row r="34" spans="1:34" s="18" customFormat="1" ht="12.75">
      <c r="A34" s="16"/>
      <c r="B34" s="4"/>
      <c r="C34" s="4"/>
      <c r="D34" s="26"/>
      <c r="E34" s="26"/>
      <c r="F34" s="26"/>
      <c r="G34" s="26"/>
      <c r="H34" s="26"/>
      <c r="I34" s="26"/>
      <c r="J34" s="26"/>
      <c r="K34" s="26"/>
      <c r="L34" s="4"/>
      <c r="M34" s="4"/>
      <c r="N34" s="4"/>
      <c r="O34" s="27"/>
      <c r="P34" s="27"/>
      <c r="Q34" s="27"/>
      <c r="R34" s="13"/>
      <c r="S34" s="13"/>
      <c r="T34" s="4"/>
      <c r="U34" s="4"/>
      <c r="V34" s="26"/>
      <c r="W34" s="26"/>
      <c r="X34" s="4"/>
      <c r="Y34" s="26"/>
      <c r="Z34" s="26"/>
      <c r="AA34" s="26"/>
      <c r="AB34" s="26"/>
      <c r="AC34" s="4"/>
      <c r="AD34" s="4"/>
      <c r="AE34" s="4"/>
      <c r="AF34" s="4"/>
      <c r="AG34" s="4"/>
      <c r="AH34" s="13"/>
    </row>
    <row r="35" spans="1:73" s="15" customFormat="1" ht="12.75">
      <c r="A35" s="33" t="s">
        <v>118</v>
      </c>
      <c r="B35" s="12" t="s">
        <v>119</v>
      </c>
      <c r="C35" s="3"/>
      <c r="D35" s="3" t="s">
        <v>120</v>
      </c>
      <c r="E35" s="3" t="s">
        <v>121</v>
      </c>
      <c r="F35" s="3" t="s">
        <v>122</v>
      </c>
      <c r="G35" s="3" t="s">
        <v>123</v>
      </c>
      <c r="H35" s="3" t="s">
        <v>124</v>
      </c>
      <c r="I35" s="3" t="s">
        <v>125</v>
      </c>
      <c r="J35" s="3" t="s">
        <v>126</v>
      </c>
      <c r="K35" s="3" t="s">
        <v>127</v>
      </c>
      <c r="L35" s="3" t="s">
        <v>128</v>
      </c>
      <c r="M35" s="3" t="s">
        <v>129</v>
      </c>
      <c r="N35" s="3" t="s">
        <v>130</v>
      </c>
      <c r="O35" s="3" t="s">
        <v>131</v>
      </c>
      <c r="P35" s="3" t="s">
        <v>132</v>
      </c>
      <c r="Q35" s="3" t="s">
        <v>133</v>
      </c>
      <c r="R35" s="3" t="s">
        <v>126</v>
      </c>
      <c r="S35" s="3" t="s">
        <v>127</v>
      </c>
      <c r="T35" s="9" t="s">
        <v>134</v>
      </c>
      <c r="U35" s="9" t="s">
        <v>135</v>
      </c>
      <c r="V35" s="3" t="s">
        <v>136</v>
      </c>
      <c r="W35" s="3" t="s">
        <v>137</v>
      </c>
      <c r="X35" s="3" t="s">
        <v>138</v>
      </c>
      <c r="Y35" s="3" t="s">
        <v>126</v>
      </c>
      <c r="Z35" s="3" t="s">
        <v>127</v>
      </c>
      <c r="AA35" s="12" t="s">
        <v>139</v>
      </c>
      <c r="AB35" s="12" t="s">
        <v>140</v>
      </c>
      <c r="AC35" s="9" t="s">
        <v>141</v>
      </c>
      <c r="AD35" s="9" t="s">
        <v>142</v>
      </c>
      <c r="AE35" s="9" t="s">
        <v>143</v>
      </c>
      <c r="AF35" s="9" t="s">
        <v>144</v>
      </c>
      <c r="AG35" s="13" t="s">
        <v>145</v>
      </c>
      <c r="AH35" s="13" t="s">
        <v>146</v>
      </c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</row>
    <row r="36" spans="1:73" s="15" customFormat="1" ht="12.75">
      <c r="A36" s="25"/>
      <c r="B36" s="9" t="s">
        <v>147</v>
      </c>
      <c r="C36" s="13"/>
      <c r="D36" s="13" t="s">
        <v>148</v>
      </c>
      <c r="E36" s="13"/>
      <c r="F36" s="13"/>
      <c r="G36" s="13"/>
      <c r="H36" s="13"/>
      <c r="I36" s="13" t="s">
        <v>133</v>
      </c>
      <c r="J36" s="13"/>
      <c r="K36" s="13"/>
      <c r="L36" s="3" t="s">
        <v>149</v>
      </c>
      <c r="M36" s="3"/>
      <c r="N36" s="3" t="s">
        <v>150</v>
      </c>
      <c r="O36" s="3" t="s">
        <v>151</v>
      </c>
      <c r="P36" s="3" t="s">
        <v>152</v>
      </c>
      <c r="Q36" s="3" t="s">
        <v>153</v>
      </c>
      <c r="R36" s="3"/>
      <c r="S36" s="3"/>
      <c r="T36" s="13"/>
      <c r="U36" s="13"/>
      <c r="V36" s="3" t="s">
        <v>133</v>
      </c>
      <c r="W36" s="3" t="s">
        <v>150</v>
      </c>
      <c r="X36" s="3" t="s">
        <v>154</v>
      </c>
      <c r="Y36" s="3"/>
      <c r="Z36" s="3"/>
      <c r="AA36" s="9" t="s">
        <v>155</v>
      </c>
      <c r="AB36" s="13" t="s">
        <v>156</v>
      </c>
      <c r="AC36" s="13"/>
      <c r="AD36" s="13" t="s">
        <v>157</v>
      </c>
      <c r="AE36" s="9" t="s">
        <v>158</v>
      </c>
      <c r="AF36" s="9" t="s">
        <v>159</v>
      </c>
      <c r="AG36" s="13" t="s">
        <v>160</v>
      </c>
      <c r="AH36" s="13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</row>
    <row r="37" spans="1:73" s="44" customFormat="1" ht="12.75">
      <c r="A37" s="39" t="s">
        <v>161</v>
      </c>
      <c r="B37" s="40">
        <v>1996</v>
      </c>
      <c r="C37" s="40"/>
      <c r="D37" s="40" t="s">
        <v>162</v>
      </c>
      <c r="E37" s="40" t="s">
        <v>163</v>
      </c>
      <c r="F37" s="40" t="s">
        <v>164</v>
      </c>
      <c r="G37" s="40" t="s">
        <v>165</v>
      </c>
      <c r="H37" s="40"/>
      <c r="I37" s="40" t="s">
        <v>166</v>
      </c>
      <c r="J37" s="40"/>
      <c r="K37" s="40" t="s">
        <v>167</v>
      </c>
      <c r="L37" s="40" t="s">
        <v>164</v>
      </c>
      <c r="M37" s="40" t="s">
        <v>168</v>
      </c>
      <c r="N37" s="40" t="s">
        <v>169</v>
      </c>
      <c r="O37" s="40" t="s">
        <v>170</v>
      </c>
      <c r="P37" s="40" t="s">
        <v>171</v>
      </c>
      <c r="Q37" s="40" t="s">
        <v>172</v>
      </c>
      <c r="R37" s="40" t="s">
        <v>173</v>
      </c>
      <c r="S37" s="40" t="s">
        <v>174</v>
      </c>
      <c r="T37" s="40">
        <v>1965</v>
      </c>
      <c r="U37" s="40">
        <v>1969</v>
      </c>
      <c r="V37" s="41" t="s">
        <v>175</v>
      </c>
      <c r="W37" s="40" t="s">
        <v>176</v>
      </c>
      <c r="X37" s="40">
        <v>1968</v>
      </c>
      <c r="Y37" s="41" t="s">
        <v>177</v>
      </c>
      <c r="Z37" s="40"/>
      <c r="AA37" s="40" t="s">
        <v>178</v>
      </c>
      <c r="AB37" s="40" t="s">
        <v>179</v>
      </c>
      <c r="AC37" s="41" t="s">
        <v>180</v>
      </c>
      <c r="AD37" s="41" t="s">
        <v>181</v>
      </c>
      <c r="AE37" s="41" t="s">
        <v>182</v>
      </c>
      <c r="AF37" s="40">
        <v>1992</v>
      </c>
      <c r="AG37" s="42" t="s">
        <v>168</v>
      </c>
      <c r="AH37" s="43" t="s">
        <v>183</v>
      </c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</row>
    <row r="38" spans="35:73" ht="12.75"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</row>
    <row r="39" spans="35:73" ht="12.75"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</row>
  </sheetData>
  <printOptions horizontalCentered="1" verticalCentered="1"/>
  <pageMargins left="0.5511811023622047" right="0.5511811023622047" top="0.5905511811023623" bottom="0.5905511811023623" header="0.31496062992125984" footer="0.31496062992125984"/>
  <pageSetup fitToWidth="5" fitToHeight="1" orientation="landscape" paperSize="9" scale="80"/>
  <headerFooter alignWithMargins="0">
    <oddHeader>&amp;C&amp;"Times New Roman,Bold"&amp;20Engine data file
</oddHeader>
    <oddFooter>&amp;LDarren Rhodes&amp;CPage 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A2" sqref="A2"/>
    </sheetView>
  </sheetViews>
  <sheetFormatPr defaultColWidth="9.140625" defaultRowHeight="12.75"/>
  <sheetData>
    <row r="1" spans="1:2" ht="12.75">
      <c r="A1" t="s">
        <v>54</v>
      </c>
      <c r="B1" t="s">
        <v>184</v>
      </c>
    </row>
    <row r="2" spans="1:2" ht="12.75">
      <c r="A2">
        <v>6970</v>
      </c>
      <c r="B2" s="1">
        <v>1.766</v>
      </c>
    </row>
    <row r="3" spans="1:2" ht="12.75">
      <c r="A3">
        <v>8729</v>
      </c>
      <c r="B3" s="1">
        <v>2</v>
      </c>
    </row>
    <row r="4" spans="1:2" ht="12.75">
      <c r="A4">
        <v>13850</v>
      </c>
      <c r="B4" s="1">
        <v>2.6</v>
      </c>
    </row>
    <row r="5" spans="1:2" ht="12.75">
      <c r="A5">
        <v>15100</v>
      </c>
      <c r="B5" s="1">
        <v>2.95</v>
      </c>
    </row>
    <row r="6" spans="1:2" ht="12.75">
      <c r="A6">
        <v>20000</v>
      </c>
      <c r="B6" s="1">
        <v>3</v>
      </c>
    </row>
    <row r="7" spans="1:2" ht="12.75">
      <c r="A7">
        <v>22000</v>
      </c>
      <c r="B7" s="1">
        <v>3.1</v>
      </c>
    </row>
    <row r="8" spans="1:2" ht="12.75">
      <c r="A8">
        <v>23500</v>
      </c>
      <c r="B8" s="1">
        <v>3.2</v>
      </c>
    </row>
    <row r="9" spans="1:2" ht="12.75">
      <c r="A9">
        <v>25000</v>
      </c>
      <c r="B9" s="1">
        <v>4.5</v>
      </c>
    </row>
    <row r="10" spans="1:2" ht="12.75">
      <c r="A10">
        <v>25000</v>
      </c>
      <c r="B10" s="1">
        <v>4.7</v>
      </c>
    </row>
    <row r="11" spans="1:2" ht="12.75">
      <c r="A11">
        <v>31200</v>
      </c>
      <c r="B11" s="1">
        <v>4.55</v>
      </c>
    </row>
    <row r="12" spans="1:2" ht="12.75">
      <c r="A12">
        <v>40000</v>
      </c>
      <c r="B12" s="1">
        <v>5.23</v>
      </c>
    </row>
    <row r="13" spans="1:2" ht="12.75">
      <c r="A13">
        <v>43100</v>
      </c>
      <c r="B13" s="1">
        <v>5.3</v>
      </c>
    </row>
    <row r="14" spans="1:2" ht="12.75">
      <c r="A14">
        <v>52000</v>
      </c>
      <c r="B14" s="1">
        <v>5.583</v>
      </c>
    </row>
    <row r="15" spans="1:2" ht="12.75">
      <c r="A15">
        <v>52200</v>
      </c>
      <c r="B15" s="1">
        <v>5.83</v>
      </c>
    </row>
    <row r="16" spans="1:2" ht="12.75">
      <c r="A16">
        <v>56000</v>
      </c>
      <c r="B16" s="1">
        <v>6.15</v>
      </c>
    </row>
    <row r="17" spans="1:2" ht="12.75">
      <c r="A17">
        <v>56750</v>
      </c>
      <c r="B17" s="1">
        <v>6.15</v>
      </c>
    </row>
    <row r="18" spans="1:2" ht="12.75">
      <c r="A18">
        <v>58000</v>
      </c>
      <c r="B18" s="1">
        <v>6.45</v>
      </c>
    </row>
    <row r="19" spans="1:2" ht="12.75">
      <c r="A19">
        <v>58000</v>
      </c>
      <c r="B19" s="1">
        <v>6.5</v>
      </c>
    </row>
    <row r="20" spans="1:2" ht="12.75">
      <c r="A20">
        <v>60000</v>
      </c>
      <c r="B20" s="1">
        <v>6.45</v>
      </c>
    </row>
    <row r="21" spans="1:2" ht="12.75">
      <c r="A21">
        <v>60000</v>
      </c>
      <c r="B21" s="1">
        <v>6.45</v>
      </c>
    </row>
    <row r="22" spans="1:2" ht="12.75">
      <c r="A22">
        <v>60600</v>
      </c>
      <c r="B22" s="1">
        <v>6.8</v>
      </c>
    </row>
    <row r="23" spans="1:2" ht="12.75">
      <c r="A23">
        <v>61500</v>
      </c>
      <c r="B23" s="1">
        <v>6.7</v>
      </c>
    </row>
    <row r="24" spans="1:2" ht="12.75">
      <c r="A24">
        <v>68000</v>
      </c>
      <c r="B24" s="1">
        <v>7.45</v>
      </c>
    </row>
    <row r="25" spans="1:2" ht="12.75">
      <c r="A25">
        <v>74600</v>
      </c>
      <c r="B25" s="1">
        <v>9.5</v>
      </c>
    </row>
    <row r="26" spans="1:2" ht="12.75">
      <c r="A26">
        <v>77000</v>
      </c>
      <c r="B26" s="1">
        <v>10.3</v>
      </c>
    </row>
    <row r="27" spans="1:2" ht="12.75">
      <c r="A27">
        <v>84000</v>
      </c>
      <c r="B27" s="1">
        <v>9.44</v>
      </c>
    </row>
    <row r="28" spans="1:2" ht="12.75">
      <c r="A28">
        <v>84430</v>
      </c>
      <c r="B28" s="1">
        <v>11.1</v>
      </c>
    </row>
    <row r="29" spans="1:2" ht="12.75">
      <c r="A29">
        <v>90000</v>
      </c>
      <c r="B29" s="1">
        <v>11.7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22">
      <selection activeCell="I38" sqref="A1:I38"/>
    </sheetView>
  </sheetViews>
  <sheetFormatPr defaultColWidth="9.140625" defaultRowHeight="12.75"/>
  <cols>
    <col min="1" max="1" width="13.8515625" style="19" customWidth="1"/>
    <col min="2" max="2" width="10.28125" style="19" customWidth="1"/>
    <col min="3" max="9" width="10.140625" style="19" customWidth="1"/>
    <col min="10" max="16384" width="11.421875" style="0" customWidth="1"/>
  </cols>
  <sheetData>
    <row r="1" spans="1:9" ht="12.75">
      <c r="A1" s="34" t="s">
        <v>0</v>
      </c>
      <c r="B1" s="35" t="s">
        <v>2</v>
      </c>
      <c r="C1" s="35" t="s">
        <v>2</v>
      </c>
      <c r="D1" s="35" t="s">
        <v>2</v>
      </c>
      <c r="E1" s="35" t="s">
        <v>2</v>
      </c>
      <c r="F1" s="35" t="s">
        <v>4</v>
      </c>
      <c r="G1" s="35" t="s">
        <v>4</v>
      </c>
      <c r="H1" s="35" t="s">
        <v>4</v>
      </c>
      <c r="I1" s="35" t="s">
        <v>4</v>
      </c>
    </row>
    <row r="2" spans="1:9" ht="12.75">
      <c r="A2" s="2" t="s">
        <v>257</v>
      </c>
      <c r="B2" s="3" t="s">
        <v>15</v>
      </c>
      <c r="C2" s="3" t="s">
        <v>15</v>
      </c>
      <c r="D2" s="3" t="s">
        <v>15</v>
      </c>
      <c r="E2" s="3" t="s">
        <v>15</v>
      </c>
      <c r="F2" s="3" t="s">
        <v>185</v>
      </c>
      <c r="G2" s="3" t="s">
        <v>186</v>
      </c>
      <c r="H2" s="3" t="s">
        <v>187</v>
      </c>
      <c r="I2" s="3" t="s">
        <v>188</v>
      </c>
    </row>
    <row r="3" spans="1:9" ht="13.5" thickBot="1">
      <c r="A3" s="29" t="s">
        <v>258</v>
      </c>
      <c r="B3" s="30" t="s">
        <v>27</v>
      </c>
      <c r="C3" s="30" t="s">
        <v>28</v>
      </c>
      <c r="D3" s="30" t="s">
        <v>29</v>
      </c>
      <c r="E3" s="30" t="s">
        <v>189</v>
      </c>
      <c r="F3" s="30" t="s">
        <v>190</v>
      </c>
      <c r="G3" s="30" t="s">
        <v>191</v>
      </c>
      <c r="H3" s="30" t="s">
        <v>191</v>
      </c>
      <c r="I3" s="30" t="s">
        <v>192</v>
      </c>
    </row>
    <row r="4" spans="1:9" ht="13.5" thickTop="1">
      <c r="A4" s="32" t="s">
        <v>53</v>
      </c>
      <c r="B4" s="4"/>
      <c r="C4" s="4"/>
      <c r="D4" s="4"/>
      <c r="E4" s="4"/>
      <c r="F4" s="4"/>
      <c r="G4" s="4"/>
      <c r="H4" s="4"/>
      <c r="I4" s="4"/>
    </row>
    <row r="5" spans="1:9" ht="12.75">
      <c r="A5" s="5" t="s">
        <v>54</v>
      </c>
      <c r="B5" s="6">
        <v>23500</v>
      </c>
      <c r="C5" s="6">
        <v>25000</v>
      </c>
      <c r="D5" s="6">
        <v>31200</v>
      </c>
      <c r="E5" s="13" t="s">
        <v>193</v>
      </c>
      <c r="F5" s="6">
        <v>25000</v>
      </c>
      <c r="G5" s="6">
        <v>22000</v>
      </c>
      <c r="H5" s="6">
        <v>33000</v>
      </c>
      <c r="I5" s="6">
        <v>25000</v>
      </c>
    </row>
    <row r="6" spans="1:9" ht="12.75">
      <c r="A6" s="5" t="s">
        <v>55</v>
      </c>
      <c r="B6" s="7">
        <v>30</v>
      </c>
      <c r="C6" s="7">
        <v>30</v>
      </c>
      <c r="D6" s="7">
        <v>30</v>
      </c>
      <c r="E6" s="4"/>
      <c r="F6" s="7">
        <v>30</v>
      </c>
      <c r="G6" s="7">
        <v>30</v>
      </c>
      <c r="H6" s="7">
        <v>30</v>
      </c>
      <c r="I6" s="7">
        <v>30</v>
      </c>
    </row>
    <row r="7" spans="1:9" s="54" customFormat="1" ht="12.75">
      <c r="A7" s="55" t="s">
        <v>56</v>
      </c>
      <c r="B7" s="8">
        <v>4.8</v>
      </c>
      <c r="C7" s="8">
        <v>6</v>
      </c>
      <c r="D7" s="8">
        <v>6.4</v>
      </c>
      <c r="E7" s="26"/>
      <c r="F7" s="8">
        <v>5.4</v>
      </c>
      <c r="G7" s="8">
        <v>5</v>
      </c>
      <c r="H7" s="8">
        <v>4.6</v>
      </c>
      <c r="I7" s="8">
        <v>4.8</v>
      </c>
    </row>
    <row r="8" spans="1:9" ht="12.75">
      <c r="A8" s="5" t="s">
        <v>57</v>
      </c>
      <c r="B8" s="8">
        <v>25.7</v>
      </c>
      <c r="C8" s="8">
        <v>26.5</v>
      </c>
      <c r="D8" s="8">
        <v>31.5</v>
      </c>
      <c r="E8" s="4"/>
      <c r="F8" s="8">
        <v>29.4</v>
      </c>
      <c r="G8" s="7">
        <v>24.9</v>
      </c>
      <c r="H8" s="8">
        <v>33.4</v>
      </c>
      <c r="I8" s="8">
        <v>27.7</v>
      </c>
    </row>
    <row r="9" spans="1:9" ht="12.75">
      <c r="A9" s="5" t="s">
        <v>58</v>
      </c>
      <c r="B9" s="6">
        <v>710</v>
      </c>
      <c r="C9" s="6">
        <v>852</v>
      </c>
      <c r="D9" s="6">
        <v>1065</v>
      </c>
      <c r="E9" s="4"/>
      <c r="F9" s="64">
        <v>781</v>
      </c>
      <c r="G9" s="64">
        <v>738</v>
      </c>
      <c r="H9" s="6">
        <v>848</v>
      </c>
      <c r="I9" s="6">
        <v>784</v>
      </c>
    </row>
    <row r="10" spans="1:9" s="54" customFormat="1" ht="12.75">
      <c r="A10" s="53" t="s">
        <v>194</v>
      </c>
      <c r="B10" s="26">
        <v>0.33</v>
      </c>
      <c r="C10" s="26">
        <v>0.33</v>
      </c>
      <c r="D10" s="26">
        <v>0.32</v>
      </c>
      <c r="E10" s="26">
        <v>0.36</v>
      </c>
      <c r="F10" s="26">
        <v>0.35</v>
      </c>
      <c r="G10" s="8">
        <v>0.34</v>
      </c>
      <c r="H10" s="26">
        <v>0.37</v>
      </c>
      <c r="I10" s="26">
        <v>0.36</v>
      </c>
    </row>
    <row r="11" spans="1:9" ht="12.75">
      <c r="A11" s="32" t="s">
        <v>59</v>
      </c>
      <c r="B11" s="4"/>
      <c r="C11" s="4"/>
      <c r="D11" s="4"/>
      <c r="E11" s="4"/>
      <c r="F11" s="4"/>
      <c r="G11" s="7"/>
      <c r="H11" s="4"/>
      <c r="I11" s="4"/>
    </row>
    <row r="12" spans="1:9" ht="12.75">
      <c r="A12" s="5" t="s">
        <v>259</v>
      </c>
      <c r="B12" s="9">
        <v>5540</v>
      </c>
      <c r="C12" s="9">
        <v>5670</v>
      </c>
      <c r="D12" s="9">
        <v>7580</v>
      </c>
      <c r="E12" s="4"/>
      <c r="F12" s="9">
        <v>5620</v>
      </c>
      <c r="G12" s="7">
        <v>5550</v>
      </c>
      <c r="H12" s="9">
        <v>6225</v>
      </c>
      <c r="I12" s="9">
        <v>6061</v>
      </c>
    </row>
    <row r="13" spans="1:9" ht="12.75">
      <c r="A13" s="5" t="s">
        <v>55</v>
      </c>
      <c r="B13" s="9"/>
      <c r="C13" s="9"/>
      <c r="D13" s="9"/>
      <c r="E13" s="4"/>
      <c r="F13" s="9" t="s">
        <v>61</v>
      </c>
      <c r="G13" s="9" t="s">
        <v>61</v>
      </c>
      <c r="H13" s="9" t="s">
        <v>61</v>
      </c>
      <c r="I13" s="9" t="s">
        <v>61</v>
      </c>
    </row>
    <row r="14" spans="1:9" ht="12.75">
      <c r="A14" s="16"/>
      <c r="B14" s="4"/>
      <c r="C14" s="4"/>
      <c r="D14" s="4"/>
      <c r="E14" s="4"/>
      <c r="F14" s="4"/>
      <c r="G14" s="7"/>
      <c r="H14" s="9"/>
      <c r="I14" s="4"/>
    </row>
    <row r="15" spans="1:9" ht="12.75">
      <c r="A15" s="32" t="s">
        <v>63</v>
      </c>
      <c r="B15" s="4"/>
      <c r="C15" s="4"/>
      <c r="D15" s="4"/>
      <c r="E15" s="4"/>
      <c r="F15" s="4"/>
      <c r="G15" s="7"/>
      <c r="H15" s="9"/>
      <c r="I15" s="4"/>
    </row>
    <row r="16" spans="1:9" ht="12.75">
      <c r="A16" s="5" t="s">
        <v>64</v>
      </c>
      <c r="B16" s="6">
        <v>35000</v>
      </c>
      <c r="C16" s="6">
        <v>35000</v>
      </c>
      <c r="D16" s="6">
        <v>35000</v>
      </c>
      <c r="E16" s="4"/>
      <c r="F16" s="6">
        <v>35000</v>
      </c>
      <c r="G16" s="6">
        <v>35000</v>
      </c>
      <c r="H16" s="6">
        <v>35000</v>
      </c>
      <c r="I16" s="6">
        <v>35000</v>
      </c>
    </row>
    <row r="17" spans="1:9" ht="12.75">
      <c r="A17" s="5" t="s">
        <v>65</v>
      </c>
      <c r="B17" s="8">
        <v>0.8</v>
      </c>
      <c r="C17" s="8">
        <v>0.8</v>
      </c>
      <c r="D17" s="8">
        <v>0.8</v>
      </c>
      <c r="E17" s="4"/>
      <c r="F17" s="8">
        <v>0.8</v>
      </c>
      <c r="G17" s="8">
        <v>0.8</v>
      </c>
      <c r="H17" s="8">
        <v>0.8</v>
      </c>
      <c r="I17" s="8">
        <v>0.8</v>
      </c>
    </row>
    <row r="18" spans="1:9" ht="12.75">
      <c r="A18" s="5" t="s">
        <v>54</v>
      </c>
      <c r="B18" s="9"/>
      <c r="C18" s="9"/>
      <c r="D18" s="9"/>
      <c r="E18" s="4"/>
      <c r="F18" s="9">
        <v>5070</v>
      </c>
      <c r="G18" s="9">
        <v>5185</v>
      </c>
      <c r="H18" s="9">
        <v>5725</v>
      </c>
      <c r="I18" s="6">
        <v>5773</v>
      </c>
    </row>
    <row r="19" spans="1:9" ht="12.75">
      <c r="A19" s="5" t="s">
        <v>66</v>
      </c>
      <c r="B19" s="11"/>
      <c r="C19" s="11"/>
      <c r="D19" s="11"/>
      <c r="E19" s="4"/>
      <c r="F19" s="10">
        <v>0.202</v>
      </c>
      <c r="G19" s="7">
        <v>0.235</v>
      </c>
      <c r="H19" s="9">
        <v>0.174</v>
      </c>
      <c r="I19" s="10">
        <f>I18/I5</f>
        <v>0.23092</v>
      </c>
    </row>
    <row r="20" spans="1:9" ht="12.75">
      <c r="A20" s="5" t="s">
        <v>55</v>
      </c>
      <c r="B20" s="9"/>
      <c r="C20" s="9"/>
      <c r="D20" s="9"/>
      <c r="E20" s="4"/>
      <c r="F20" s="9" t="s">
        <v>61</v>
      </c>
      <c r="G20" s="9" t="s">
        <v>61</v>
      </c>
      <c r="H20" s="9" t="s">
        <v>61</v>
      </c>
      <c r="I20" s="9" t="s">
        <v>61</v>
      </c>
    </row>
    <row r="21" spans="1:9" ht="12.75">
      <c r="A21" s="5" t="s">
        <v>67</v>
      </c>
      <c r="B21" s="11">
        <v>0.667</v>
      </c>
      <c r="C21" s="11">
        <v>0.596</v>
      </c>
      <c r="D21" s="11">
        <v>0.545</v>
      </c>
      <c r="E21" s="4"/>
      <c r="F21" s="11">
        <v>0.581</v>
      </c>
      <c r="G21" s="10">
        <v>0.574</v>
      </c>
      <c r="H21" s="9">
        <v>0.574</v>
      </c>
      <c r="I21" s="11">
        <v>0.574</v>
      </c>
    </row>
    <row r="22" spans="1:9" ht="12.75">
      <c r="A22" s="16"/>
      <c r="B22" s="4"/>
      <c r="C22" s="4"/>
      <c r="D22" s="4"/>
      <c r="E22" s="4"/>
      <c r="F22" s="4"/>
      <c r="G22" s="7"/>
      <c r="H22" s="9"/>
      <c r="I22" s="4"/>
    </row>
    <row r="23" spans="1:9" ht="12.75">
      <c r="A23" s="32" t="s">
        <v>68</v>
      </c>
      <c r="B23" s="4"/>
      <c r="C23" s="4"/>
      <c r="D23" s="4"/>
      <c r="E23" s="4"/>
      <c r="F23" s="4"/>
      <c r="G23" s="7"/>
      <c r="H23" s="9"/>
      <c r="I23" s="4"/>
    </row>
    <row r="24" spans="1:9" s="1" customFormat="1" ht="12.75">
      <c r="A24" s="56" t="s">
        <v>69</v>
      </c>
      <c r="B24" s="11">
        <v>2.362</v>
      </c>
      <c r="C24" s="11">
        <v>2.51</v>
      </c>
      <c r="D24" s="11">
        <v>2.616</v>
      </c>
      <c r="E24" s="57">
        <v>2.499</v>
      </c>
      <c r="F24" s="10">
        <v>3.2</v>
      </c>
      <c r="G24" s="10">
        <v>3.204</v>
      </c>
      <c r="H24" s="10">
        <v>3.204</v>
      </c>
      <c r="I24" s="10">
        <v>3.204</v>
      </c>
    </row>
    <row r="25" spans="1:9" s="1" customFormat="1" ht="12.75">
      <c r="A25" s="56" t="s">
        <v>70</v>
      </c>
      <c r="B25" s="10">
        <v>1.6</v>
      </c>
      <c r="C25" s="10">
        <v>1.83</v>
      </c>
      <c r="D25" s="10">
        <v>1.945</v>
      </c>
      <c r="E25" s="57">
        <v>1.651</v>
      </c>
      <c r="F25" s="10">
        <v>1.681</v>
      </c>
      <c r="G25" s="10">
        <v>1.681</v>
      </c>
      <c r="H25" s="10">
        <v>1.681</v>
      </c>
      <c r="I25" s="10">
        <v>1.681</v>
      </c>
    </row>
    <row r="26" spans="1:9" ht="12.75">
      <c r="A26" s="5" t="s">
        <v>256</v>
      </c>
      <c r="B26" s="9">
        <v>4301</v>
      </c>
      <c r="C26" s="9">
        <v>4860</v>
      </c>
      <c r="D26" s="9">
        <v>5700</v>
      </c>
      <c r="E26" s="4">
        <v>5234</v>
      </c>
      <c r="F26" s="6">
        <v>5210</v>
      </c>
      <c r="G26" s="7">
        <v>5252</v>
      </c>
      <c r="H26" s="7">
        <v>5230</v>
      </c>
      <c r="I26" s="7">
        <v>5252</v>
      </c>
    </row>
    <row r="27" spans="1:9" ht="12.75">
      <c r="A27" s="16"/>
      <c r="B27" s="4"/>
      <c r="C27" s="4"/>
      <c r="D27" s="4"/>
      <c r="E27" s="4"/>
      <c r="F27" s="4"/>
      <c r="G27" s="7"/>
      <c r="H27" s="9"/>
      <c r="I27" s="4"/>
    </row>
    <row r="28" spans="1:9" ht="12.75">
      <c r="A28" s="32" t="s">
        <v>72</v>
      </c>
      <c r="B28" s="4"/>
      <c r="C28" s="4"/>
      <c r="D28" s="4"/>
      <c r="E28" s="4"/>
      <c r="F28" s="4"/>
      <c r="G28" s="7"/>
      <c r="H28" s="9"/>
      <c r="I28" s="4"/>
    </row>
    <row r="29" spans="1:9" ht="12.75">
      <c r="A29" s="5" t="s">
        <v>73</v>
      </c>
      <c r="B29" s="6">
        <v>2</v>
      </c>
      <c r="C29" s="6">
        <v>2</v>
      </c>
      <c r="D29" s="6">
        <v>2</v>
      </c>
      <c r="E29" s="4">
        <v>2</v>
      </c>
      <c r="F29" s="6">
        <v>2</v>
      </c>
      <c r="G29" s="7">
        <v>2</v>
      </c>
      <c r="H29" s="9">
        <v>2</v>
      </c>
      <c r="I29" s="6">
        <v>2</v>
      </c>
    </row>
    <row r="30" spans="1:9" ht="12.75">
      <c r="A30" s="5" t="s">
        <v>74</v>
      </c>
      <c r="B30" s="9" t="s">
        <v>77</v>
      </c>
      <c r="C30" s="9" t="s">
        <v>77</v>
      </c>
      <c r="D30" s="9" t="s">
        <v>78</v>
      </c>
      <c r="E30" s="9" t="s">
        <v>195</v>
      </c>
      <c r="F30" s="9" t="s">
        <v>81</v>
      </c>
      <c r="G30" s="9" t="s">
        <v>81</v>
      </c>
      <c r="H30" s="9" t="s">
        <v>81</v>
      </c>
      <c r="I30" s="9" t="s">
        <v>81</v>
      </c>
    </row>
    <row r="31" spans="1:9" ht="12.75">
      <c r="A31" s="5" t="s">
        <v>101</v>
      </c>
      <c r="B31" s="9" t="s">
        <v>104</v>
      </c>
      <c r="C31" s="9" t="s">
        <v>104</v>
      </c>
      <c r="D31" s="9" t="s">
        <v>105</v>
      </c>
      <c r="E31" s="9" t="s">
        <v>104</v>
      </c>
      <c r="F31" s="9" t="s">
        <v>106</v>
      </c>
      <c r="G31" s="9" t="s">
        <v>106</v>
      </c>
      <c r="H31" s="9" t="s">
        <v>106</v>
      </c>
      <c r="I31" s="9" t="s">
        <v>106</v>
      </c>
    </row>
    <row r="32" spans="1:9" ht="12.75">
      <c r="A32" s="16"/>
      <c r="B32" s="4"/>
      <c r="C32" s="4"/>
      <c r="D32" s="4"/>
      <c r="E32" s="4"/>
      <c r="F32" s="4"/>
      <c r="G32" s="7"/>
      <c r="H32" s="9"/>
      <c r="I32" s="4"/>
    </row>
    <row r="33" spans="1:9" ht="12.75">
      <c r="A33" s="4" t="s">
        <v>260</v>
      </c>
      <c r="B33" s="26">
        <v>3.2</v>
      </c>
      <c r="C33" s="26">
        <v>3.5</v>
      </c>
      <c r="D33" s="26">
        <v>4.55</v>
      </c>
      <c r="E33" s="4"/>
      <c r="F33" s="4"/>
      <c r="G33" s="7"/>
      <c r="H33" s="9"/>
      <c r="I33" s="4"/>
    </row>
    <row r="34" spans="1:9" ht="12.75">
      <c r="A34" s="16"/>
      <c r="B34" s="26"/>
      <c r="C34" s="26"/>
      <c r="D34" s="26"/>
      <c r="E34" s="4"/>
      <c r="F34" s="4"/>
      <c r="G34" s="7"/>
      <c r="H34" s="9"/>
      <c r="I34" s="4"/>
    </row>
    <row r="35" spans="1:9" ht="12.75">
      <c r="A35" s="33" t="s">
        <v>118</v>
      </c>
      <c r="B35" s="3" t="s">
        <v>120</v>
      </c>
      <c r="C35" s="3" t="s">
        <v>121</v>
      </c>
      <c r="D35" s="3" t="s">
        <v>122</v>
      </c>
      <c r="E35" s="13" t="s">
        <v>196</v>
      </c>
      <c r="F35" s="3" t="s">
        <v>121</v>
      </c>
      <c r="G35" s="20" t="s">
        <v>197</v>
      </c>
      <c r="H35" s="9" t="s">
        <v>198</v>
      </c>
      <c r="I35" s="3" t="s">
        <v>149</v>
      </c>
    </row>
    <row r="36" spans="1:9" ht="12.75">
      <c r="A36" s="25"/>
      <c r="B36" s="13" t="s">
        <v>148</v>
      </c>
      <c r="C36" s="13"/>
      <c r="D36" s="13"/>
      <c r="E36" s="46">
        <v>700</v>
      </c>
      <c r="F36" s="3" t="s">
        <v>199</v>
      </c>
      <c r="G36" s="20" t="s">
        <v>199</v>
      </c>
      <c r="H36" s="9"/>
      <c r="I36" s="3" t="s">
        <v>200</v>
      </c>
    </row>
    <row r="37" spans="1:9" ht="12.75">
      <c r="A37" s="39" t="s">
        <v>161</v>
      </c>
      <c r="B37" s="40" t="s">
        <v>162</v>
      </c>
      <c r="C37" s="40" t="s">
        <v>163</v>
      </c>
      <c r="D37" s="40" t="s">
        <v>164</v>
      </c>
      <c r="E37" s="40" t="s">
        <v>201</v>
      </c>
      <c r="F37" s="40" t="s">
        <v>202</v>
      </c>
      <c r="G37" s="40" t="s">
        <v>203</v>
      </c>
      <c r="H37" s="40" t="s">
        <v>204</v>
      </c>
      <c r="I37" s="40" t="s">
        <v>164</v>
      </c>
    </row>
  </sheetData>
  <printOptions gridLines="1"/>
  <pageMargins left="0.75" right="0.75" top="1" bottom="1" header="0.5" footer="0.5"/>
  <pageSetup fitToHeight="1" fitToWidth="1" orientation="portrait" paperSize="9" scale="85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22">
      <selection activeCell="I38" sqref="A1:I38"/>
    </sheetView>
  </sheetViews>
  <sheetFormatPr defaultColWidth="9.140625" defaultRowHeight="12.75"/>
  <cols>
    <col min="1" max="1" width="13.8515625" style="19" customWidth="1"/>
    <col min="2" max="2" width="10.28125" style="19" customWidth="1"/>
    <col min="3" max="9" width="10.140625" style="19" customWidth="1"/>
    <col min="10" max="10" width="10.28125" style="19" customWidth="1"/>
    <col min="11" max="12" width="10.140625" style="19" customWidth="1"/>
  </cols>
  <sheetData>
    <row r="1" spans="1:12" ht="12.75">
      <c r="A1" s="34" t="s">
        <v>0</v>
      </c>
      <c r="B1" s="35" t="s">
        <v>3</v>
      </c>
      <c r="C1" s="35" t="s">
        <v>3</v>
      </c>
      <c r="D1" s="35" t="s">
        <v>3</v>
      </c>
      <c r="E1" s="35" t="s">
        <v>3</v>
      </c>
      <c r="F1" s="35" t="s">
        <v>3</v>
      </c>
      <c r="G1" s="35" t="s">
        <v>3</v>
      </c>
      <c r="H1" s="35" t="s">
        <v>3</v>
      </c>
      <c r="I1" s="35" t="s">
        <v>3</v>
      </c>
      <c r="J1"/>
      <c r="K1"/>
      <c r="L1"/>
    </row>
    <row r="2" spans="1:12" ht="12.75">
      <c r="A2" s="2" t="s">
        <v>257</v>
      </c>
      <c r="B2" s="47" t="s">
        <v>205</v>
      </c>
      <c r="C2" s="47" t="s">
        <v>16</v>
      </c>
      <c r="D2" s="3" t="s">
        <v>16</v>
      </c>
      <c r="E2" s="3" t="s">
        <v>16</v>
      </c>
      <c r="F2" s="3" t="s">
        <v>16</v>
      </c>
      <c r="G2" s="3" t="s">
        <v>16</v>
      </c>
      <c r="H2" s="3" t="s">
        <v>17</v>
      </c>
      <c r="I2" s="3"/>
      <c r="J2"/>
      <c r="K2"/>
      <c r="L2"/>
    </row>
    <row r="3" spans="1:12" ht="13.5" thickBot="1">
      <c r="A3" s="29" t="s">
        <v>258</v>
      </c>
      <c r="B3" s="30" t="s">
        <v>206</v>
      </c>
      <c r="C3" s="30" t="s">
        <v>207</v>
      </c>
      <c r="D3" s="30" t="s">
        <v>30</v>
      </c>
      <c r="E3" s="30" t="s">
        <v>31</v>
      </c>
      <c r="F3" s="30" t="s">
        <v>32</v>
      </c>
      <c r="G3" s="30" t="s">
        <v>33</v>
      </c>
      <c r="H3" s="30" t="s">
        <v>34</v>
      </c>
      <c r="I3" s="30"/>
      <c r="J3"/>
      <c r="K3"/>
      <c r="L3"/>
    </row>
    <row r="4" spans="1:12" ht="13.5" thickTop="1">
      <c r="A4" s="32" t="s">
        <v>53</v>
      </c>
      <c r="B4" s="32"/>
      <c r="C4" s="32"/>
      <c r="D4" s="4"/>
      <c r="E4" s="4"/>
      <c r="F4" s="4"/>
      <c r="G4" s="4"/>
      <c r="H4" s="4"/>
      <c r="I4" s="4"/>
      <c r="J4"/>
      <c r="K4"/>
      <c r="L4"/>
    </row>
    <row r="5" spans="1:12" ht="12.75">
      <c r="A5" s="5" t="s">
        <v>54</v>
      </c>
      <c r="B5" s="48">
        <v>9220</v>
      </c>
      <c r="C5" s="48">
        <v>60000</v>
      </c>
      <c r="D5" s="6">
        <v>61300</v>
      </c>
      <c r="E5" s="6">
        <v>58000</v>
      </c>
      <c r="F5" s="6">
        <v>52500</v>
      </c>
      <c r="G5" s="6">
        <v>67500</v>
      </c>
      <c r="H5" s="6">
        <v>90000</v>
      </c>
      <c r="I5" s="4"/>
      <c r="J5"/>
      <c r="K5"/>
      <c r="L5"/>
    </row>
    <row r="6" spans="1:12" ht="12.75">
      <c r="A6" s="5" t="s">
        <v>55</v>
      </c>
      <c r="B6" s="5"/>
      <c r="C6" s="48">
        <v>33.3</v>
      </c>
      <c r="D6" s="7">
        <v>30</v>
      </c>
      <c r="E6" s="7">
        <v>32</v>
      </c>
      <c r="F6" s="7">
        <v>32</v>
      </c>
      <c r="G6" s="7">
        <v>30</v>
      </c>
      <c r="H6" s="7">
        <v>30</v>
      </c>
      <c r="I6" s="4"/>
      <c r="J6"/>
      <c r="K6"/>
      <c r="L6"/>
    </row>
    <row r="7" spans="1:12" ht="12.75">
      <c r="A7" s="5" t="s">
        <v>56</v>
      </c>
      <c r="B7" s="5"/>
      <c r="C7" s="48">
        <v>4.66</v>
      </c>
      <c r="D7" s="8">
        <v>5.05</v>
      </c>
      <c r="E7" s="8">
        <v>5.15</v>
      </c>
      <c r="F7" s="8">
        <v>5.31</v>
      </c>
      <c r="G7" s="8">
        <v>5.3</v>
      </c>
      <c r="H7" s="8">
        <v>8.4</v>
      </c>
      <c r="I7" s="4"/>
      <c r="J7"/>
      <c r="K7"/>
      <c r="L7"/>
    </row>
    <row r="8" spans="1:9" s="54" customFormat="1" ht="12.75">
      <c r="A8" s="55" t="s">
        <v>57</v>
      </c>
      <c r="B8" s="58">
        <v>21</v>
      </c>
      <c r="C8" s="58">
        <v>27.3</v>
      </c>
      <c r="D8" s="8">
        <v>31.5</v>
      </c>
      <c r="E8" s="8">
        <v>29.9</v>
      </c>
      <c r="F8" s="8">
        <v>27.1</v>
      </c>
      <c r="G8" s="8">
        <v>32.4</v>
      </c>
      <c r="H8" s="8">
        <v>39.3</v>
      </c>
      <c r="I8" s="26"/>
    </row>
    <row r="9" spans="1:12" ht="12.75">
      <c r="A9" s="5" t="s">
        <v>58</v>
      </c>
      <c r="B9" s="5"/>
      <c r="C9" s="48">
        <v>1435</v>
      </c>
      <c r="D9" s="6">
        <v>1769</v>
      </c>
      <c r="E9" s="6">
        <v>1764</v>
      </c>
      <c r="F9" s="6">
        <v>1650</v>
      </c>
      <c r="G9" s="6">
        <v>1926</v>
      </c>
      <c r="H9" s="6">
        <v>3037</v>
      </c>
      <c r="I9" s="4"/>
      <c r="J9"/>
      <c r="K9"/>
      <c r="L9"/>
    </row>
    <row r="10" spans="1:12" ht="12.75">
      <c r="A10" s="16" t="s">
        <v>194</v>
      </c>
      <c r="B10" s="16">
        <v>0.35</v>
      </c>
      <c r="C10" s="28">
        <v>0.35</v>
      </c>
      <c r="D10" s="4">
        <v>0.34</v>
      </c>
      <c r="E10" s="4">
        <v>0.32</v>
      </c>
      <c r="F10" s="4">
        <v>0.32</v>
      </c>
      <c r="G10" s="4">
        <v>0.33</v>
      </c>
      <c r="H10" s="4"/>
      <c r="I10" s="4"/>
      <c r="J10"/>
      <c r="K10"/>
      <c r="L10"/>
    </row>
    <row r="11" spans="1:12" ht="12.75">
      <c r="A11" s="32" t="s">
        <v>59</v>
      </c>
      <c r="B11" s="32"/>
      <c r="C11" s="49"/>
      <c r="D11" s="4"/>
      <c r="E11" s="4"/>
      <c r="F11" s="4"/>
      <c r="G11" s="4"/>
      <c r="H11" s="4"/>
      <c r="I11" s="4"/>
      <c r="J11"/>
      <c r="K11"/>
      <c r="L11"/>
    </row>
    <row r="12" spans="1:12" ht="12.75">
      <c r="A12" s="5" t="s">
        <v>261</v>
      </c>
      <c r="B12" s="5"/>
      <c r="C12" s="48"/>
      <c r="D12" s="9">
        <v>12860</v>
      </c>
      <c r="E12" s="9">
        <v>13180</v>
      </c>
      <c r="F12" s="9">
        <v>12650</v>
      </c>
      <c r="G12" s="9"/>
      <c r="H12" s="9">
        <v>18000</v>
      </c>
      <c r="I12" s="4"/>
      <c r="J12"/>
      <c r="K12"/>
      <c r="L12"/>
    </row>
    <row r="13" spans="1:12" ht="12.75">
      <c r="A13" s="5" t="s">
        <v>55</v>
      </c>
      <c r="B13" s="5"/>
      <c r="C13" s="48"/>
      <c r="D13" s="9"/>
      <c r="E13" s="9"/>
      <c r="F13" s="9"/>
      <c r="G13" s="9"/>
      <c r="H13" s="9"/>
      <c r="I13" s="4"/>
      <c r="J13"/>
      <c r="K13"/>
      <c r="L13"/>
    </row>
    <row r="14" spans="1:12" ht="12.75">
      <c r="A14" s="16"/>
      <c r="B14" s="16"/>
      <c r="C14" s="28"/>
      <c r="D14" s="4"/>
      <c r="E14" s="4"/>
      <c r="F14" s="4"/>
      <c r="G14" s="4"/>
      <c r="H14" s="4"/>
      <c r="I14" s="4"/>
      <c r="J14"/>
      <c r="K14"/>
      <c r="L14"/>
    </row>
    <row r="15" spans="1:12" ht="12.75">
      <c r="A15" s="32" t="s">
        <v>63</v>
      </c>
      <c r="B15" s="32"/>
      <c r="C15" s="49"/>
      <c r="D15" s="4"/>
      <c r="E15" s="4"/>
      <c r="F15" s="4"/>
      <c r="G15" s="4"/>
      <c r="H15" s="4"/>
      <c r="I15" s="4"/>
      <c r="J15"/>
      <c r="K15"/>
      <c r="L15"/>
    </row>
    <row r="16" spans="1:12" ht="12.75">
      <c r="A16" s="5" t="s">
        <v>64</v>
      </c>
      <c r="B16" s="5"/>
      <c r="C16" s="9">
        <v>35000</v>
      </c>
      <c r="D16" s="6">
        <v>35000</v>
      </c>
      <c r="E16" s="6">
        <v>35000</v>
      </c>
      <c r="F16" s="6">
        <v>35000</v>
      </c>
      <c r="G16" s="9"/>
      <c r="H16" s="9">
        <v>35000</v>
      </c>
      <c r="I16" s="4"/>
      <c r="J16"/>
      <c r="K16"/>
      <c r="L16"/>
    </row>
    <row r="17" spans="1:12" ht="12.75">
      <c r="A17" s="5" t="s">
        <v>65</v>
      </c>
      <c r="B17" s="5"/>
      <c r="C17" s="21">
        <v>0.8</v>
      </c>
      <c r="D17" s="8">
        <v>0.8</v>
      </c>
      <c r="E17" s="8">
        <v>0.8</v>
      </c>
      <c r="F17" s="8">
        <v>0.8</v>
      </c>
      <c r="G17" s="9"/>
      <c r="H17" s="9">
        <v>0.83</v>
      </c>
      <c r="I17" s="4"/>
      <c r="J17"/>
      <c r="K17"/>
      <c r="L17"/>
    </row>
    <row r="18" spans="1:12" ht="12.75">
      <c r="A18" s="5" t="s">
        <v>54</v>
      </c>
      <c r="B18" s="5"/>
      <c r="C18" s="48">
        <v>11045</v>
      </c>
      <c r="D18" s="6">
        <v>11340</v>
      </c>
      <c r="E18" s="6">
        <v>12820</v>
      </c>
      <c r="F18" s="6">
        <v>12000</v>
      </c>
      <c r="G18" s="9"/>
      <c r="H18" s="9"/>
      <c r="I18" s="4"/>
      <c r="J18"/>
      <c r="K18"/>
      <c r="L18"/>
    </row>
    <row r="19" spans="1:12" ht="12.75">
      <c r="A19" s="5" t="s">
        <v>66</v>
      </c>
      <c r="B19" s="5"/>
      <c r="C19" s="48">
        <v>0.221</v>
      </c>
      <c r="D19" s="10">
        <f>D18/D5</f>
        <v>0.18499184339314845</v>
      </c>
      <c r="E19" s="10">
        <f>E18/E5</f>
        <v>0.2210344827586207</v>
      </c>
      <c r="F19" s="10">
        <f>F18/F5</f>
        <v>0.22857142857142856</v>
      </c>
      <c r="G19" s="11"/>
      <c r="H19" s="11"/>
      <c r="I19" s="4"/>
      <c r="J19"/>
      <c r="K19"/>
      <c r="L19"/>
    </row>
    <row r="20" spans="1:12" ht="12.75">
      <c r="A20" s="5" t="s">
        <v>55</v>
      </c>
      <c r="B20" s="5"/>
      <c r="C20" s="48"/>
      <c r="D20" s="9"/>
      <c r="E20" s="9"/>
      <c r="F20" s="9"/>
      <c r="G20" s="9"/>
      <c r="H20" s="9"/>
      <c r="I20" s="4"/>
      <c r="J20"/>
      <c r="K20"/>
      <c r="L20"/>
    </row>
    <row r="21" spans="1:12" ht="12.75">
      <c r="A21" s="5" t="s">
        <v>67</v>
      </c>
      <c r="B21" s="5"/>
      <c r="C21" s="48">
        <v>0.623</v>
      </c>
      <c r="D21" s="11">
        <v>0.578</v>
      </c>
      <c r="E21" s="11">
        <v>0.564</v>
      </c>
      <c r="F21" s="11">
        <v>0.576</v>
      </c>
      <c r="G21" s="11">
        <v>0.562</v>
      </c>
      <c r="H21" s="11">
        <v>0.545</v>
      </c>
      <c r="I21" s="4"/>
      <c r="J21"/>
      <c r="K21"/>
      <c r="L21"/>
    </row>
    <row r="22" spans="1:12" ht="12.75">
      <c r="A22" s="16"/>
      <c r="B22" s="16"/>
      <c r="C22" s="28"/>
      <c r="D22" s="4"/>
      <c r="E22" s="4"/>
      <c r="F22" s="4"/>
      <c r="G22" s="13"/>
      <c r="H22" s="13"/>
      <c r="I22" s="4"/>
      <c r="J22"/>
      <c r="K22"/>
      <c r="L22"/>
    </row>
    <row r="23" spans="1:12" ht="12.75">
      <c r="A23" s="32" t="s">
        <v>68</v>
      </c>
      <c r="B23" s="32"/>
      <c r="C23" s="49"/>
      <c r="D23" s="4"/>
      <c r="E23" s="4"/>
      <c r="F23" s="4"/>
      <c r="G23" s="13"/>
      <c r="H23" s="13"/>
      <c r="I23" s="4"/>
      <c r="J23"/>
      <c r="K23"/>
      <c r="L23"/>
    </row>
    <row r="24" spans="1:9" s="1" customFormat="1" ht="12.75">
      <c r="A24" s="56" t="s">
        <v>69</v>
      </c>
      <c r="B24" s="59">
        <v>2.616</v>
      </c>
      <c r="C24" s="59">
        <v>3.98</v>
      </c>
      <c r="D24" s="11">
        <v>4.267</v>
      </c>
      <c r="E24" s="11">
        <v>4.267</v>
      </c>
      <c r="F24" s="11">
        <v>4.267</v>
      </c>
      <c r="G24" s="11">
        <v>4.343</v>
      </c>
      <c r="H24" s="11">
        <v>5.181</v>
      </c>
      <c r="I24" s="57"/>
    </row>
    <row r="25" spans="1:9" s="1" customFormat="1" ht="12.75">
      <c r="A25" s="56" t="s">
        <v>70</v>
      </c>
      <c r="B25" s="59">
        <v>1.245</v>
      </c>
      <c r="C25" s="59">
        <v>2.49</v>
      </c>
      <c r="D25" s="10">
        <v>2.694</v>
      </c>
      <c r="E25" s="10">
        <v>2.694</v>
      </c>
      <c r="F25" s="10">
        <v>2.694</v>
      </c>
      <c r="G25" s="11">
        <v>2.794</v>
      </c>
      <c r="H25" s="11">
        <v>3.404</v>
      </c>
      <c r="I25" s="57"/>
    </row>
    <row r="26" spans="1:12" ht="12.75">
      <c r="A26" s="5" t="s">
        <v>256</v>
      </c>
      <c r="B26" s="48">
        <v>1670</v>
      </c>
      <c r="C26" s="48">
        <v>8496</v>
      </c>
      <c r="D26" s="9">
        <v>9135</v>
      </c>
      <c r="E26" s="9">
        <v>9499</v>
      </c>
      <c r="F26" s="9">
        <v>9399</v>
      </c>
      <c r="G26" s="9">
        <v>10726</v>
      </c>
      <c r="H26" s="9">
        <v>16644</v>
      </c>
      <c r="I26" s="4"/>
      <c r="J26"/>
      <c r="K26"/>
      <c r="L26"/>
    </row>
    <row r="27" spans="1:12" ht="12.75">
      <c r="A27" s="16"/>
      <c r="B27" s="28"/>
      <c r="C27" s="28"/>
      <c r="D27" s="4"/>
      <c r="E27" s="4"/>
      <c r="F27" s="4"/>
      <c r="G27" s="13"/>
      <c r="H27" s="13"/>
      <c r="I27" s="4"/>
      <c r="J27"/>
      <c r="K27"/>
      <c r="L27"/>
    </row>
    <row r="28" spans="1:12" ht="12.75">
      <c r="A28" s="32" t="s">
        <v>72</v>
      </c>
      <c r="B28" s="49"/>
      <c r="C28" s="49"/>
      <c r="D28" s="4"/>
      <c r="E28" s="4"/>
      <c r="F28" s="4"/>
      <c r="G28" s="13"/>
      <c r="H28" s="13"/>
      <c r="I28" s="4"/>
      <c r="J28"/>
      <c r="K28"/>
      <c r="L28"/>
    </row>
    <row r="29" spans="1:12" ht="12.75">
      <c r="A29" s="5" t="s">
        <v>73</v>
      </c>
      <c r="B29" s="48">
        <v>2</v>
      </c>
      <c r="C29" s="6">
        <v>2</v>
      </c>
      <c r="D29" s="6">
        <v>2</v>
      </c>
      <c r="E29" s="6">
        <v>2</v>
      </c>
      <c r="F29" s="6">
        <v>2</v>
      </c>
      <c r="G29" s="9">
        <v>2</v>
      </c>
      <c r="H29" s="9">
        <v>2</v>
      </c>
      <c r="I29" s="4"/>
      <c r="J29"/>
      <c r="K29"/>
      <c r="L29"/>
    </row>
    <row r="30" spans="1:12" ht="12.75">
      <c r="A30" s="5" t="s">
        <v>74</v>
      </c>
      <c r="B30" s="9" t="s">
        <v>208</v>
      </c>
      <c r="C30" s="9" t="s">
        <v>209</v>
      </c>
      <c r="D30" s="9" t="s">
        <v>79</v>
      </c>
      <c r="E30" s="9" t="s">
        <v>79</v>
      </c>
      <c r="F30" s="9" t="s">
        <v>79</v>
      </c>
      <c r="G30" s="9" t="s">
        <v>79</v>
      </c>
      <c r="H30" s="9" t="s">
        <v>80</v>
      </c>
      <c r="I30" s="4"/>
      <c r="J30"/>
      <c r="K30"/>
      <c r="L30"/>
    </row>
    <row r="31" spans="1:12" ht="12.75">
      <c r="A31" s="5" t="s">
        <v>101</v>
      </c>
      <c r="B31" s="9" t="s">
        <v>108</v>
      </c>
      <c r="C31" s="9" t="s">
        <v>108</v>
      </c>
      <c r="D31" s="9" t="s">
        <v>106</v>
      </c>
      <c r="E31" s="9" t="s">
        <v>106</v>
      </c>
      <c r="F31" s="9" t="s">
        <v>106</v>
      </c>
      <c r="G31" s="9" t="s">
        <v>106</v>
      </c>
      <c r="H31" s="9" t="s">
        <v>107</v>
      </c>
      <c r="I31" s="4"/>
      <c r="J31"/>
      <c r="K31"/>
      <c r="L31"/>
    </row>
    <row r="32" spans="1:12" ht="12.75">
      <c r="A32" s="16"/>
      <c r="B32" s="28"/>
      <c r="C32" s="28"/>
      <c r="D32" s="4"/>
      <c r="E32" s="4"/>
      <c r="F32" s="4"/>
      <c r="G32" s="13"/>
      <c r="H32" s="13"/>
      <c r="I32" s="4"/>
      <c r="J32"/>
      <c r="K32"/>
      <c r="L32"/>
    </row>
    <row r="33" spans="1:12" ht="12.75">
      <c r="A33" s="4" t="s">
        <v>260</v>
      </c>
      <c r="B33" s="13"/>
      <c r="C33" s="13"/>
      <c r="D33" s="26">
        <v>6.2</v>
      </c>
      <c r="E33" s="26">
        <v>6.1</v>
      </c>
      <c r="F33" s="26">
        <v>5.9</v>
      </c>
      <c r="G33" s="26">
        <v>7</v>
      </c>
      <c r="H33" s="26">
        <v>11</v>
      </c>
      <c r="I33" s="4"/>
      <c r="J33"/>
      <c r="K33"/>
      <c r="L33"/>
    </row>
    <row r="34" spans="1:12" ht="12.75">
      <c r="A34" s="16"/>
      <c r="B34" s="28"/>
      <c r="C34" s="28"/>
      <c r="D34" s="26"/>
      <c r="E34" s="26"/>
      <c r="F34" s="26"/>
      <c r="G34" s="26"/>
      <c r="H34" s="26"/>
      <c r="I34" s="4"/>
      <c r="J34"/>
      <c r="K34"/>
      <c r="L34"/>
    </row>
    <row r="35" spans="1:12" ht="12.75">
      <c r="A35" s="33" t="s">
        <v>118</v>
      </c>
      <c r="B35" s="47" t="s">
        <v>210</v>
      </c>
      <c r="C35" s="47" t="s">
        <v>211</v>
      </c>
      <c r="D35" s="3" t="s">
        <v>123</v>
      </c>
      <c r="E35" s="3" t="s">
        <v>124</v>
      </c>
      <c r="F35" s="3" t="s">
        <v>125</v>
      </c>
      <c r="G35" s="3" t="s">
        <v>126</v>
      </c>
      <c r="H35" s="3" t="s">
        <v>212</v>
      </c>
      <c r="I35" s="4"/>
      <c r="J35"/>
      <c r="K35"/>
      <c r="L35"/>
    </row>
    <row r="36" spans="1:12" ht="12.75">
      <c r="A36" s="25"/>
      <c r="B36" s="28"/>
      <c r="C36" s="28" t="s">
        <v>213</v>
      </c>
      <c r="D36" s="13"/>
      <c r="E36" s="13"/>
      <c r="F36" s="13"/>
      <c r="G36" s="13"/>
      <c r="H36" s="13"/>
      <c r="I36" s="4"/>
      <c r="J36"/>
      <c r="K36"/>
      <c r="L36"/>
    </row>
    <row r="37" spans="1:9" ht="12.75">
      <c r="A37" s="39" t="s">
        <v>161</v>
      </c>
      <c r="B37" s="50" t="s">
        <v>214</v>
      </c>
      <c r="C37" s="50" t="s">
        <v>215</v>
      </c>
      <c r="D37" s="40" t="s">
        <v>165</v>
      </c>
      <c r="E37" s="40"/>
      <c r="F37" s="40" t="s">
        <v>166</v>
      </c>
      <c r="G37" s="40"/>
      <c r="H37" s="40" t="s">
        <v>167</v>
      </c>
      <c r="I37" s="40"/>
    </row>
  </sheetData>
  <printOptions gridLines="1"/>
  <pageMargins left="0.75" right="0.75" top="1" bottom="1" header="0.5" footer="0.5"/>
  <pageSetup fitToHeight="1" fitToWidth="1" orientation="portrait" paperSize="9" scale="95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H38" sqref="A1:H38"/>
    </sheetView>
  </sheetViews>
  <sheetFormatPr defaultColWidth="9.140625" defaultRowHeight="12.75"/>
  <cols>
    <col min="1" max="1" width="13.8515625" style="19" customWidth="1"/>
    <col min="2" max="2" width="10.28125" style="15" customWidth="1"/>
    <col min="3" max="9" width="10.140625" style="15" customWidth="1"/>
    <col min="10" max="11" width="10.140625" style="19" customWidth="1"/>
  </cols>
  <sheetData>
    <row r="1" spans="1:11" ht="12.75">
      <c r="A1" s="34" t="s">
        <v>0</v>
      </c>
      <c r="B1" s="35" t="s">
        <v>6</v>
      </c>
      <c r="C1" s="35" t="s">
        <v>6</v>
      </c>
      <c r="D1" s="35" t="s">
        <v>6</v>
      </c>
      <c r="E1" s="35" t="s">
        <v>6</v>
      </c>
      <c r="F1" s="35" t="s">
        <v>6</v>
      </c>
      <c r="G1" s="35" t="s">
        <v>6</v>
      </c>
      <c r="H1" s="35" t="s">
        <v>6</v>
      </c>
      <c r="I1" s="35" t="s">
        <v>6</v>
      </c>
      <c r="J1"/>
      <c r="K1"/>
    </row>
    <row r="2" spans="1:11" ht="12.75">
      <c r="A2" s="2" t="s">
        <v>257</v>
      </c>
      <c r="B2" s="3"/>
      <c r="C2" s="3"/>
      <c r="D2" s="3"/>
      <c r="E2" s="3"/>
      <c r="F2" s="3"/>
      <c r="G2" s="3"/>
      <c r="H2" s="3"/>
      <c r="I2" s="3"/>
      <c r="J2"/>
      <c r="K2"/>
    </row>
    <row r="3" spans="1:11" ht="13.5" thickBot="1">
      <c r="A3" s="29" t="s">
        <v>258</v>
      </c>
      <c r="B3" s="30" t="s">
        <v>38</v>
      </c>
      <c r="C3" s="30" t="s">
        <v>39</v>
      </c>
      <c r="D3" s="30" t="s">
        <v>216</v>
      </c>
      <c r="E3" s="30" t="s">
        <v>40</v>
      </c>
      <c r="F3" s="30" t="s">
        <v>217</v>
      </c>
      <c r="G3" s="30" t="s">
        <v>41</v>
      </c>
      <c r="H3" s="30" t="s">
        <v>42</v>
      </c>
      <c r="I3" s="30"/>
      <c r="J3"/>
      <c r="K3"/>
    </row>
    <row r="4" spans="1:11" ht="13.5" thickTop="1">
      <c r="A4" s="32" t="s">
        <v>53</v>
      </c>
      <c r="B4" s="13"/>
      <c r="C4" s="13"/>
      <c r="D4" s="13"/>
      <c r="E4" s="13"/>
      <c r="F4" s="13"/>
      <c r="G4" s="13"/>
      <c r="H4" s="13"/>
      <c r="I4" s="13"/>
      <c r="J4"/>
      <c r="K4"/>
    </row>
    <row r="5" spans="1:11" ht="12.75">
      <c r="A5" s="5" t="s">
        <v>54</v>
      </c>
      <c r="B5" s="9">
        <v>21700</v>
      </c>
      <c r="C5" s="9">
        <v>38250</v>
      </c>
      <c r="D5" s="9">
        <v>52200</v>
      </c>
      <c r="E5" s="9">
        <v>56750</v>
      </c>
      <c r="F5" s="9">
        <v>52000</v>
      </c>
      <c r="G5" s="9">
        <v>68000</v>
      </c>
      <c r="H5" s="9">
        <v>84000</v>
      </c>
      <c r="I5" s="13"/>
      <c r="J5"/>
      <c r="K5"/>
    </row>
    <row r="6" spans="1:11" ht="12.75">
      <c r="A6" s="5" t="s">
        <v>55</v>
      </c>
      <c r="B6" s="7">
        <v>28.9</v>
      </c>
      <c r="C6" s="7">
        <v>30.5</v>
      </c>
      <c r="D6" s="7">
        <v>33.3</v>
      </c>
      <c r="E6" s="7">
        <v>33.3</v>
      </c>
      <c r="F6" s="7">
        <v>42.2</v>
      </c>
      <c r="G6" s="7">
        <v>30</v>
      </c>
      <c r="H6" s="7">
        <v>30</v>
      </c>
      <c r="I6" s="13"/>
      <c r="J6"/>
      <c r="K6"/>
    </row>
    <row r="7" spans="1:11" ht="12.75">
      <c r="A7" s="5" t="s">
        <v>56</v>
      </c>
      <c r="B7" s="21">
        <v>1.77</v>
      </c>
      <c r="C7" s="21">
        <v>6</v>
      </c>
      <c r="D7" s="21">
        <v>4.85</v>
      </c>
      <c r="E7" s="21">
        <v>4.85</v>
      </c>
      <c r="F7" s="21">
        <v>4.85</v>
      </c>
      <c r="G7" s="21">
        <v>5.1</v>
      </c>
      <c r="H7" s="21">
        <v>6.41</v>
      </c>
      <c r="I7" s="13"/>
      <c r="J7"/>
      <c r="K7"/>
    </row>
    <row r="8" spans="1:11" ht="12.75">
      <c r="A8" s="5" t="s">
        <v>57</v>
      </c>
      <c r="B8" s="8">
        <v>19.2</v>
      </c>
      <c r="C8" s="8">
        <v>31.8</v>
      </c>
      <c r="D8" s="8">
        <v>27.5</v>
      </c>
      <c r="E8" s="8">
        <v>29.7</v>
      </c>
      <c r="F8" s="8">
        <v>27.5</v>
      </c>
      <c r="G8" s="8">
        <v>32</v>
      </c>
      <c r="H8" s="8">
        <v>34.2</v>
      </c>
      <c r="I8" s="13"/>
      <c r="J8"/>
      <c r="K8"/>
    </row>
    <row r="9" spans="1:11" ht="12.75">
      <c r="A9" s="5" t="s">
        <v>58</v>
      </c>
      <c r="B9" s="9">
        <v>488</v>
      </c>
      <c r="C9" s="9">
        <v>1210</v>
      </c>
      <c r="D9" s="9">
        <v>1705</v>
      </c>
      <c r="E9" s="9">
        <v>1705</v>
      </c>
      <c r="F9" s="9">
        <v>1705</v>
      </c>
      <c r="G9" s="9">
        <v>1934</v>
      </c>
      <c r="H9" s="9">
        <v>2550</v>
      </c>
      <c r="I9" s="13"/>
      <c r="J9"/>
      <c r="K9"/>
    </row>
    <row r="10" spans="1:11" ht="12.75">
      <c r="A10" s="16" t="s">
        <v>194</v>
      </c>
      <c r="B10" s="13">
        <v>0.519</v>
      </c>
      <c r="C10" s="60">
        <v>0.33</v>
      </c>
      <c r="D10" s="13">
        <v>0.351</v>
      </c>
      <c r="E10" s="13">
        <v>0.359</v>
      </c>
      <c r="F10" s="13">
        <v>0.348</v>
      </c>
      <c r="G10" s="13"/>
      <c r="H10" s="13"/>
      <c r="I10" s="13"/>
      <c r="J10"/>
      <c r="K10"/>
    </row>
    <row r="11" spans="1:11" ht="12.75">
      <c r="A11" s="32" t="s">
        <v>59</v>
      </c>
      <c r="B11" s="13"/>
      <c r="C11" s="13"/>
      <c r="D11" s="13"/>
      <c r="E11" s="13"/>
      <c r="F11" s="13"/>
      <c r="G11" s="13"/>
      <c r="H11" s="13"/>
      <c r="I11" s="13"/>
      <c r="J11"/>
      <c r="K11"/>
    </row>
    <row r="12" spans="1:11" ht="12.75">
      <c r="A12" s="5" t="s">
        <v>259</v>
      </c>
      <c r="B12" s="9"/>
      <c r="C12" s="9">
        <v>8500</v>
      </c>
      <c r="D12" s="9"/>
      <c r="E12" s="9"/>
      <c r="F12" s="9"/>
      <c r="G12" s="9"/>
      <c r="H12" s="28"/>
      <c r="I12" s="13"/>
      <c r="J12"/>
      <c r="K12"/>
    </row>
    <row r="13" spans="1:11" ht="12.75">
      <c r="A13" s="5" t="s">
        <v>55</v>
      </c>
      <c r="B13" s="9"/>
      <c r="C13" s="9" t="s">
        <v>61</v>
      </c>
      <c r="D13" s="9"/>
      <c r="E13" s="9"/>
      <c r="F13" s="9"/>
      <c r="G13" s="9"/>
      <c r="H13" s="28"/>
      <c r="I13" s="13"/>
      <c r="J13"/>
      <c r="K13"/>
    </row>
    <row r="14" spans="1:11" ht="12.75">
      <c r="A14" s="16"/>
      <c r="B14" s="13"/>
      <c r="C14" s="13"/>
      <c r="D14" s="13"/>
      <c r="E14" s="13"/>
      <c r="F14" s="13"/>
      <c r="G14" s="13"/>
      <c r="H14" s="13"/>
      <c r="I14" s="13"/>
      <c r="J14"/>
      <c r="K14"/>
    </row>
    <row r="15" spans="1:11" ht="12.75">
      <c r="A15" s="32" t="s">
        <v>63</v>
      </c>
      <c r="B15" s="13"/>
      <c r="C15" s="13"/>
      <c r="D15" s="13"/>
      <c r="E15" s="13"/>
      <c r="F15" s="13"/>
      <c r="G15" s="13"/>
      <c r="H15" s="13"/>
      <c r="I15" s="13"/>
      <c r="J15"/>
      <c r="K15"/>
    </row>
    <row r="16" spans="1:11" ht="12.75">
      <c r="A16" s="5" t="s">
        <v>64</v>
      </c>
      <c r="B16" s="9">
        <v>35000</v>
      </c>
      <c r="C16" s="9">
        <v>35000</v>
      </c>
      <c r="D16" s="9">
        <v>35000</v>
      </c>
      <c r="E16" s="9">
        <v>35000</v>
      </c>
      <c r="F16" s="9"/>
      <c r="G16" s="9">
        <v>35000</v>
      </c>
      <c r="H16" s="9">
        <v>35000</v>
      </c>
      <c r="I16" s="13"/>
      <c r="J16"/>
      <c r="K16"/>
    </row>
    <row r="17" spans="1:11" ht="12.75">
      <c r="A17" s="5" t="s">
        <v>65</v>
      </c>
      <c r="B17" s="21">
        <v>0.76</v>
      </c>
      <c r="C17" s="21">
        <v>0.85</v>
      </c>
      <c r="D17" s="21">
        <v>0.8</v>
      </c>
      <c r="E17" s="21">
        <v>0.8</v>
      </c>
      <c r="F17" s="21"/>
      <c r="G17" s="21">
        <v>0.8</v>
      </c>
      <c r="H17" s="9">
        <v>0.83</v>
      </c>
      <c r="I17" s="13"/>
      <c r="J17"/>
      <c r="K17"/>
    </row>
    <row r="18" spans="1:11" ht="12.75">
      <c r="A18" s="5" t="s">
        <v>54</v>
      </c>
      <c r="B18" s="9">
        <v>5240</v>
      </c>
      <c r="C18" s="9">
        <v>6500</v>
      </c>
      <c r="D18" s="9"/>
      <c r="E18" s="9"/>
      <c r="F18" s="9"/>
      <c r="G18" s="9"/>
      <c r="H18" s="9"/>
      <c r="I18" s="13"/>
      <c r="J18"/>
      <c r="K18"/>
    </row>
    <row r="19" spans="1:11" ht="12.75">
      <c r="A19" s="5" t="s">
        <v>66</v>
      </c>
      <c r="B19" s="10">
        <f>B18/B5</f>
        <v>0.24147465437788018</v>
      </c>
      <c r="C19" s="10">
        <f>C18/C5</f>
        <v>0.16993464052287582</v>
      </c>
      <c r="D19" s="10"/>
      <c r="E19" s="11"/>
      <c r="F19" s="11"/>
      <c r="G19" s="11"/>
      <c r="H19" s="11"/>
      <c r="I19" s="13"/>
      <c r="J19"/>
      <c r="K19"/>
    </row>
    <row r="20" spans="1:11" ht="12.75">
      <c r="A20" s="5" t="s">
        <v>55</v>
      </c>
      <c r="B20" s="9"/>
      <c r="C20" s="9" t="s">
        <v>61</v>
      </c>
      <c r="D20" s="9"/>
      <c r="E20" s="9"/>
      <c r="F20" s="9"/>
      <c r="G20" s="9"/>
      <c r="H20" s="9"/>
      <c r="I20" s="13"/>
      <c r="J20"/>
      <c r="K20"/>
    </row>
    <row r="21" spans="1:11" ht="12.75">
      <c r="A21" s="5" t="s">
        <v>67</v>
      </c>
      <c r="B21" s="11">
        <v>0.737</v>
      </c>
      <c r="C21" s="11">
        <v>0.582</v>
      </c>
      <c r="D21" s="11"/>
      <c r="E21" s="11"/>
      <c r="F21" s="11"/>
      <c r="G21" s="11"/>
      <c r="H21" s="11"/>
      <c r="I21" s="13"/>
      <c r="J21"/>
      <c r="K21"/>
    </row>
    <row r="22" spans="1:11" ht="12.75">
      <c r="A22" s="16"/>
      <c r="B22" s="13"/>
      <c r="C22" s="13"/>
      <c r="D22" s="13"/>
      <c r="E22" s="13"/>
      <c r="F22" s="13"/>
      <c r="G22" s="13"/>
      <c r="H22" s="13"/>
      <c r="I22" s="13"/>
      <c r="J22"/>
      <c r="K22"/>
    </row>
    <row r="23" spans="1:11" ht="12.75">
      <c r="A23" s="32" t="s">
        <v>68</v>
      </c>
      <c r="B23" s="13"/>
      <c r="C23" s="13"/>
      <c r="D23" s="13"/>
      <c r="E23" s="13"/>
      <c r="F23" s="13"/>
      <c r="G23" s="13"/>
      <c r="H23" s="13"/>
      <c r="I23" s="13"/>
      <c r="J23"/>
      <c r="K23"/>
    </row>
    <row r="24" spans="1:11" ht="12.75">
      <c r="A24" s="5" t="s">
        <v>69</v>
      </c>
      <c r="B24" s="11">
        <v>13.917</v>
      </c>
      <c r="C24" s="11">
        <v>3.729</v>
      </c>
      <c r="D24" s="11">
        <f>152.7*0.0254</f>
        <v>3.8785799999999995</v>
      </c>
      <c r="E24" s="11">
        <f>152.7*0.0254</f>
        <v>3.8785799999999995</v>
      </c>
      <c r="F24" s="11">
        <v>3.879</v>
      </c>
      <c r="G24" s="11">
        <f>163.1*0.0254</f>
        <v>4.14274</v>
      </c>
      <c r="H24" s="11">
        <f>191.7*0.0254</f>
        <v>4.869179999999999</v>
      </c>
      <c r="I24" s="13"/>
      <c r="J24"/>
      <c r="K24"/>
    </row>
    <row r="25" spans="1:11" ht="12.75">
      <c r="A25" s="5" t="s">
        <v>70</v>
      </c>
      <c r="B25" s="11">
        <v>1.43</v>
      </c>
      <c r="C25" s="11">
        <v>2.154</v>
      </c>
      <c r="D25" s="11">
        <v>2.477</v>
      </c>
      <c r="E25" s="11">
        <v>2.477</v>
      </c>
      <c r="F25" s="11">
        <v>2.477</v>
      </c>
      <c r="G25" s="11">
        <f>99.8*0.0254</f>
        <v>2.5349199999999996</v>
      </c>
      <c r="H25" s="11">
        <f>112*0.0254</f>
        <v>2.8447999999999998</v>
      </c>
      <c r="I25" s="13"/>
      <c r="J25"/>
      <c r="K25"/>
    </row>
    <row r="26" spans="1:11" ht="12.75">
      <c r="A26" s="5" t="s">
        <v>256</v>
      </c>
      <c r="B26" s="9">
        <v>4515</v>
      </c>
      <c r="C26" s="9">
        <v>7160</v>
      </c>
      <c r="D26" s="9">
        <v>9400</v>
      </c>
      <c r="E26" s="9">
        <v>9400</v>
      </c>
      <c r="F26" s="9">
        <v>9400</v>
      </c>
      <c r="G26" s="9">
        <v>14350</v>
      </c>
      <c r="H26" s="9">
        <v>13700</v>
      </c>
      <c r="I26" s="13"/>
      <c r="J26"/>
      <c r="K26"/>
    </row>
    <row r="27" spans="1:11" ht="12.75">
      <c r="A27" s="16"/>
      <c r="B27" s="13"/>
      <c r="C27" s="13"/>
      <c r="D27" s="13"/>
      <c r="E27" s="13"/>
      <c r="F27" s="13"/>
      <c r="G27" s="13"/>
      <c r="H27" s="13"/>
      <c r="I27" s="13"/>
      <c r="J27"/>
      <c r="K27"/>
    </row>
    <row r="28" spans="1:11" ht="12.75">
      <c r="A28" s="32" t="s">
        <v>72</v>
      </c>
      <c r="B28" s="13"/>
      <c r="C28" s="13"/>
      <c r="D28" s="13"/>
      <c r="E28" s="13"/>
      <c r="F28" s="13"/>
      <c r="G28" s="13"/>
      <c r="H28" s="13"/>
      <c r="I28" s="13"/>
      <c r="J28"/>
      <c r="K28"/>
    </row>
    <row r="29" spans="1:11" ht="12.75">
      <c r="A29" s="5" t="s">
        <v>73</v>
      </c>
      <c r="B29" s="9">
        <v>2</v>
      </c>
      <c r="C29" s="9">
        <v>2</v>
      </c>
      <c r="D29" s="9">
        <v>2</v>
      </c>
      <c r="E29" s="9">
        <v>2</v>
      </c>
      <c r="F29" s="9">
        <v>2</v>
      </c>
      <c r="G29" s="9">
        <v>2</v>
      </c>
      <c r="H29" s="9">
        <v>2</v>
      </c>
      <c r="I29" s="13"/>
      <c r="J29"/>
      <c r="K29"/>
    </row>
    <row r="30" spans="1:11" ht="12.75">
      <c r="A30" s="5" t="s">
        <v>74</v>
      </c>
      <c r="B30" s="9" t="s">
        <v>84</v>
      </c>
      <c r="C30" s="9" t="s">
        <v>85</v>
      </c>
      <c r="D30" s="9" t="s">
        <v>85</v>
      </c>
      <c r="E30" s="9" t="s">
        <v>85</v>
      </c>
      <c r="F30" s="9" t="s">
        <v>85</v>
      </c>
      <c r="G30" s="9" t="s">
        <v>86</v>
      </c>
      <c r="H30" s="9" t="s">
        <v>87</v>
      </c>
      <c r="I30" s="13"/>
      <c r="J30"/>
      <c r="K30"/>
    </row>
    <row r="31" spans="1:11" ht="12.75">
      <c r="A31" s="5" t="s">
        <v>101</v>
      </c>
      <c r="B31" s="9" t="s">
        <v>110</v>
      </c>
      <c r="C31" s="9" t="s">
        <v>106</v>
      </c>
      <c r="D31" s="9" t="s">
        <v>108</v>
      </c>
      <c r="E31" s="9" t="s">
        <v>108</v>
      </c>
      <c r="F31" s="9" t="s">
        <v>108</v>
      </c>
      <c r="G31" s="9" t="s">
        <v>106</v>
      </c>
      <c r="H31" s="9" t="s">
        <v>111</v>
      </c>
      <c r="I31" s="13"/>
      <c r="J31"/>
      <c r="K31"/>
    </row>
    <row r="32" spans="1:11" ht="12.75">
      <c r="A32" s="16"/>
      <c r="B32" s="13"/>
      <c r="C32" s="13"/>
      <c r="D32" s="13"/>
      <c r="E32" s="13"/>
      <c r="F32" s="13"/>
      <c r="G32" s="13"/>
      <c r="H32" s="13"/>
      <c r="I32" s="13"/>
      <c r="J32"/>
      <c r="K32"/>
    </row>
    <row r="33" spans="1:11" ht="12.75">
      <c r="A33" s="4" t="s">
        <v>260</v>
      </c>
      <c r="B33" s="27">
        <v>2.99</v>
      </c>
      <c r="C33" s="27">
        <v>4</v>
      </c>
      <c r="D33" s="27"/>
      <c r="E33" s="27">
        <v>6.15</v>
      </c>
      <c r="F33" s="27"/>
      <c r="G33" s="13">
        <v>7.45</v>
      </c>
      <c r="H33" s="13">
        <v>9.44</v>
      </c>
      <c r="I33" s="13"/>
      <c r="J33"/>
      <c r="K33"/>
    </row>
    <row r="34" spans="1:11" ht="12.75">
      <c r="A34" s="16"/>
      <c r="B34" s="27"/>
      <c r="C34" s="27"/>
      <c r="D34" s="27"/>
      <c r="E34" s="27"/>
      <c r="F34" s="27"/>
      <c r="G34" s="13"/>
      <c r="H34" s="13"/>
      <c r="I34" s="13"/>
      <c r="J34"/>
      <c r="K34"/>
    </row>
    <row r="35" spans="1:11" ht="12.75">
      <c r="A35" s="33" t="s">
        <v>118</v>
      </c>
      <c r="B35" s="3" t="s">
        <v>131</v>
      </c>
      <c r="C35" s="3" t="s">
        <v>137</v>
      </c>
      <c r="D35" s="3" t="s">
        <v>213</v>
      </c>
      <c r="E35" s="3" t="s">
        <v>136</v>
      </c>
      <c r="F35" s="3" t="s">
        <v>218</v>
      </c>
      <c r="G35" s="3" t="s">
        <v>126</v>
      </c>
      <c r="H35" s="3" t="s">
        <v>127</v>
      </c>
      <c r="I35" s="13"/>
      <c r="J35"/>
      <c r="K35"/>
    </row>
    <row r="36" spans="1:11" ht="12.75">
      <c r="A36" s="25"/>
      <c r="B36" s="3" t="s">
        <v>151</v>
      </c>
      <c r="C36" s="3" t="s">
        <v>219</v>
      </c>
      <c r="D36" s="3" t="s">
        <v>220</v>
      </c>
      <c r="E36" s="3" t="s">
        <v>221</v>
      </c>
      <c r="F36" s="3"/>
      <c r="G36" s="3"/>
      <c r="H36" s="3"/>
      <c r="I36" s="13"/>
      <c r="J36"/>
      <c r="K36"/>
    </row>
    <row r="37" spans="1:9" ht="12.75">
      <c r="A37" s="39" t="s">
        <v>161</v>
      </c>
      <c r="B37" s="40" t="s">
        <v>170</v>
      </c>
      <c r="C37" s="40" t="s">
        <v>171</v>
      </c>
      <c r="D37" s="40" t="s">
        <v>222</v>
      </c>
      <c r="E37" s="40" t="s">
        <v>172</v>
      </c>
      <c r="F37" s="40" t="s">
        <v>222</v>
      </c>
      <c r="G37" s="40" t="s">
        <v>173</v>
      </c>
      <c r="H37" s="40" t="s">
        <v>174</v>
      </c>
      <c r="I37" s="40"/>
    </row>
  </sheetData>
  <printOptions gridLines="1"/>
  <pageMargins left="0.75" right="0.75" top="1" bottom="1" header="0.5" footer="0.5"/>
  <pageSetup fitToHeight="1" fitToWidth="1" orientation="portrait" paperSize="9" scale="95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75" zoomScaleNormal="75" workbookViewId="0" topLeftCell="A9">
      <selection activeCell="C27" sqref="C27"/>
    </sheetView>
  </sheetViews>
  <sheetFormatPr defaultColWidth="9.140625" defaultRowHeight="12.75"/>
  <cols>
    <col min="1" max="1" width="13.8515625" style="19" customWidth="1"/>
    <col min="2" max="4" width="10.28125" style="19" customWidth="1"/>
    <col min="5" max="5" width="10.140625" style="19" customWidth="1"/>
    <col min="6" max="7" width="10.28125" style="19" customWidth="1"/>
    <col min="8" max="9" width="10.140625" style="19" customWidth="1"/>
  </cols>
  <sheetData>
    <row r="1" spans="1:9" ht="12.75">
      <c r="A1" s="34" t="s">
        <v>0</v>
      </c>
      <c r="B1" s="35" t="s">
        <v>7</v>
      </c>
      <c r="C1" s="35" t="s">
        <v>7</v>
      </c>
      <c r="D1" s="35" t="s">
        <v>7</v>
      </c>
      <c r="E1" s="35" t="s">
        <v>7</v>
      </c>
      <c r="F1" s="35" t="s">
        <v>7</v>
      </c>
      <c r="G1" s="35" t="s">
        <v>7</v>
      </c>
      <c r="H1" s="35" t="s">
        <v>7</v>
      </c>
      <c r="I1" s="35" t="s">
        <v>7</v>
      </c>
    </row>
    <row r="2" spans="1:9" ht="12.75">
      <c r="A2" s="2" t="s">
        <v>257</v>
      </c>
      <c r="B2" s="3" t="s">
        <v>19</v>
      </c>
      <c r="C2" s="3" t="s">
        <v>20</v>
      </c>
      <c r="D2" s="3" t="s">
        <v>20</v>
      </c>
      <c r="E2" s="3" t="s">
        <v>21</v>
      </c>
      <c r="F2" s="3" t="s">
        <v>22</v>
      </c>
      <c r="G2" s="3" t="s">
        <v>22</v>
      </c>
      <c r="H2" s="3" t="s">
        <v>23</v>
      </c>
      <c r="I2" s="3" t="s">
        <v>23</v>
      </c>
    </row>
    <row r="3" spans="1:9" ht="13.5" thickBot="1">
      <c r="A3" s="29" t="s">
        <v>258</v>
      </c>
      <c r="B3" s="30" t="s">
        <v>43</v>
      </c>
      <c r="C3" s="30" t="s">
        <v>44</v>
      </c>
      <c r="D3" s="30" t="s">
        <v>45</v>
      </c>
      <c r="E3" s="30" t="s">
        <v>46</v>
      </c>
      <c r="F3" s="30">
        <v>772</v>
      </c>
      <c r="G3" s="30">
        <v>892</v>
      </c>
      <c r="H3" s="30">
        <v>611</v>
      </c>
      <c r="I3" s="30">
        <v>651</v>
      </c>
    </row>
    <row r="4" spans="1:9" ht="13.5" thickTop="1">
      <c r="A4" s="32" t="s">
        <v>53</v>
      </c>
      <c r="B4" s="4"/>
      <c r="C4" s="4"/>
      <c r="D4" s="4"/>
      <c r="E4" s="4"/>
      <c r="F4" s="4"/>
      <c r="G4" s="4"/>
      <c r="H4" s="4"/>
      <c r="I4" s="4"/>
    </row>
    <row r="5" spans="1:9" ht="12.75">
      <c r="A5" s="5" t="s">
        <v>54</v>
      </c>
      <c r="B5" s="6">
        <v>9900</v>
      </c>
      <c r="C5" s="9">
        <v>60600</v>
      </c>
      <c r="D5" s="9">
        <v>43100</v>
      </c>
      <c r="E5" s="6">
        <v>11400</v>
      </c>
      <c r="F5" s="6">
        <v>71100</v>
      </c>
      <c r="G5" s="6">
        <v>91300</v>
      </c>
      <c r="H5" s="6">
        <v>13850</v>
      </c>
      <c r="I5" s="6">
        <v>15400</v>
      </c>
    </row>
    <row r="6" spans="1:9" ht="12.75">
      <c r="A6" s="5" t="s">
        <v>55</v>
      </c>
      <c r="B6" s="7">
        <v>25</v>
      </c>
      <c r="C6" s="7">
        <v>30</v>
      </c>
      <c r="D6" s="7">
        <v>29</v>
      </c>
      <c r="E6" s="7">
        <v>23.5</v>
      </c>
      <c r="F6" s="7">
        <v>30</v>
      </c>
      <c r="G6" s="7">
        <v>30</v>
      </c>
      <c r="H6" s="7">
        <v>30</v>
      </c>
      <c r="I6" s="7">
        <v>28</v>
      </c>
    </row>
    <row r="7" spans="1:9" ht="12.75">
      <c r="A7" s="5" t="s">
        <v>56</v>
      </c>
      <c r="B7" s="8">
        <v>0.71</v>
      </c>
      <c r="C7" s="8">
        <v>4.3</v>
      </c>
      <c r="D7" s="8">
        <v>4.3</v>
      </c>
      <c r="E7" s="8">
        <v>0.64</v>
      </c>
      <c r="F7" s="8">
        <v>4.89</v>
      </c>
      <c r="G7" s="8">
        <v>5.74</v>
      </c>
      <c r="H7" s="8">
        <v>3.04</v>
      </c>
      <c r="I7" s="8">
        <v>3.07</v>
      </c>
    </row>
    <row r="8" spans="1:9" ht="12.75">
      <c r="A8" s="5" t="s">
        <v>57</v>
      </c>
      <c r="B8" s="8">
        <v>15.5</v>
      </c>
      <c r="C8" s="8">
        <v>33</v>
      </c>
      <c r="D8" s="8">
        <v>25.8</v>
      </c>
      <c r="E8" s="8">
        <v>18.4</v>
      </c>
      <c r="F8" s="8">
        <v>36.84</v>
      </c>
      <c r="G8" s="8">
        <v>42.7</v>
      </c>
      <c r="H8" s="8">
        <v>15.8</v>
      </c>
      <c r="I8" s="8">
        <v>16.6</v>
      </c>
    </row>
    <row r="9" spans="1:9" ht="12.75">
      <c r="A9" s="5" t="s">
        <v>58</v>
      </c>
      <c r="B9" s="6">
        <v>208</v>
      </c>
      <c r="C9" s="6">
        <v>1605</v>
      </c>
      <c r="D9" s="6">
        <v>1151</v>
      </c>
      <c r="E9" s="6">
        <v>197</v>
      </c>
      <c r="F9" s="6">
        <v>1978</v>
      </c>
      <c r="G9" s="6">
        <v>2720</v>
      </c>
      <c r="H9" s="6">
        <v>410</v>
      </c>
      <c r="I9" s="6">
        <v>426</v>
      </c>
    </row>
    <row r="10" spans="1:9" s="1" customFormat="1" ht="12.75">
      <c r="A10" s="61" t="s">
        <v>194</v>
      </c>
      <c r="B10" s="57">
        <v>0.56</v>
      </c>
      <c r="C10" s="57">
        <v>0.563</v>
      </c>
      <c r="D10" s="57">
        <v>0.607</v>
      </c>
      <c r="E10" s="57"/>
      <c r="F10" s="57"/>
      <c r="G10" s="57"/>
      <c r="H10" s="57">
        <v>0.43</v>
      </c>
      <c r="I10" s="57">
        <v>0.45</v>
      </c>
    </row>
    <row r="11" spans="1:9" ht="12.75">
      <c r="A11" s="32" t="s">
        <v>59</v>
      </c>
      <c r="B11" s="4"/>
      <c r="C11" s="4"/>
      <c r="D11" s="4"/>
      <c r="E11" s="4"/>
      <c r="F11" s="4"/>
      <c r="G11" s="4"/>
      <c r="H11" s="4"/>
      <c r="I11" s="4"/>
    </row>
    <row r="12" spans="1:9" ht="12.75">
      <c r="A12" s="5" t="s">
        <v>259</v>
      </c>
      <c r="B12" s="9"/>
      <c r="C12" s="9">
        <v>12726</v>
      </c>
      <c r="D12" s="9">
        <v>9110</v>
      </c>
      <c r="E12" s="9"/>
      <c r="F12" s="9">
        <v>15386</v>
      </c>
      <c r="G12" s="9">
        <v>18020</v>
      </c>
      <c r="H12" s="9">
        <v>3400</v>
      </c>
      <c r="I12" s="9">
        <v>3895</v>
      </c>
    </row>
    <row r="13" spans="1:9" ht="12.75">
      <c r="A13" s="5" t="s">
        <v>55</v>
      </c>
      <c r="B13" s="9"/>
      <c r="C13" s="9" t="s">
        <v>61</v>
      </c>
      <c r="D13" s="9" t="s">
        <v>61</v>
      </c>
      <c r="E13" s="9"/>
      <c r="F13" s="9" t="s">
        <v>61</v>
      </c>
      <c r="G13" s="9" t="s">
        <v>61</v>
      </c>
      <c r="H13" s="9" t="s">
        <v>62</v>
      </c>
      <c r="I13" s="9" t="s">
        <v>61</v>
      </c>
    </row>
    <row r="14" spans="1:9" ht="12.75">
      <c r="A14" s="16"/>
      <c r="B14" s="4"/>
      <c r="C14" s="4"/>
      <c r="D14" s="4"/>
      <c r="E14" s="4"/>
      <c r="F14" s="4"/>
      <c r="G14" s="4"/>
      <c r="H14" s="4"/>
      <c r="I14" s="4"/>
    </row>
    <row r="15" spans="1:9" ht="12.75">
      <c r="A15" s="32" t="s">
        <v>63</v>
      </c>
      <c r="B15" s="4"/>
      <c r="C15" s="4"/>
      <c r="D15" s="4"/>
      <c r="E15" s="4"/>
      <c r="F15" s="4"/>
      <c r="G15" s="4"/>
      <c r="H15" s="4"/>
      <c r="I15" s="4"/>
    </row>
    <row r="16" spans="1:9" ht="12.75">
      <c r="A16" s="5" t="s">
        <v>64</v>
      </c>
      <c r="B16" s="6">
        <v>25000</v>
      </c>
      <c r="C16" s="6">
        <v>35000</v>
      </c>
      <c r="D16" s="6">
        <v>35000</v>
      </c>
      <c r="E16" s="6">
        <v>43000</v>
      </c>
      <c r="F16" s="6">
        <v>35000</v>
      </c>
      <c r="G16" s="6">
        <v>3500</v>
      </c>
      <c r="H16" s="6">
        <v>35000</v>
      </c>
      <c r="I16" s="6">
        <v>35000</v>
      </c>
    </row>
    <row r="17" spans="1:9" ht="12.75">
      <c r="A17" s="5" t="s">
        <v>65</v>
      </c>
      <c r="B17" s="8">
        <v>0.74</v>
      </c>
      <c r="C17" s="8">
        <v>0.85</v>
      </c>
      <c r="D17" s="8">
        <v>0.8</v>
      </c>
      <c r="E17" s="8">
        <v>0.75</v>
      </c>
      <c r="F17" s="8">
        <v>0.82</v>
      </c>
      <c r="G17" s="8">
        <v>0.83</v>
      </c>
      <c r="H17" s="8">
        <v>0.8</v>
      </c>
      <c r="I17" s="8">
        <v>0.8</v>
      </c>
    </row>
    <row r="18" spans="1:9" ht="12.75">
      <c r="A18" s="5" t="s">
        <v>54</v>
      </c>
      <c r="B18" s="6">
        <v>3730</v>
      </c>
      <c r="C18" s="6">
        <v>11813</v>
      </c>
      <c r="D18" s="6">
        <v>8495</v>
      </c>
      <c r="E18" s="6">
        <v>2100</v>
      </c>
      <c r="F18" s="6">
        <v>11500</v>
      </c>
      <c r="G18" s="6">
        <v>13000</v>
      </c>
      <c r="H18" s="6">
        <v>2550</v>
      </c>
      <c r="I18" s="6">
        <v>2950</v>
      </c>
    </row>
    <row r="19" spans="1:9" ht="12.75">
      <c r="A19" s="5" t="s">
        <v>66</v>
      </c>
      <c r="B19" s="10">
        <f aca="true" t="shared" si="0" ref="B19:I19">B18/B5</f>
        <v>0.37676767676767675</v>
      </c>
      <c r="C19" s="10">
        <f t="shared" si="0"/>
        <v>0.19493399339933992</v>
      </c>
      <c r="D19" s="10">
        <f t="shared" si="0"/>
        <v>0.19709976798143852</v>
      </c>
      <c r="E19" s="10">
        <f t="shared" si="0"/>
        <v>0.18421052631578946</v>
      </c>
      <c r="F19" s="10">
        <f t="shared" si="0"/>
        <v>0.1617440225035162</v>
      </c>
      <c r="G19" s="10">
        <f t="shared" si="0"/>
        <v>0.14238773274917854</v>
      </c>
      <c r="H19" s="10">
        <f t="shared" si="0"/>
        <v>0.18411552346570398</v>
      </c>
      <c r="I19" s="10">
        <f t="shared" si="0"/>
        <v>0.19155844155844157</v>
      </c>
    </row>
    <row r="20" spans="1:9" ht="12.75">
      <c r="A20" s="5" t="s">
        <v>55</v>
      </c>
      <c r="B20" s="9"/>
      <c r="C20" s="9" t="s">
        <v>61</v>
      </c>
      <c r="D20" s="9" t="s">
        <v>61</v>
      </c>
      <c r="E20" s="9"/>
      <c r="F20" s="9" t="s">
        <v>61</v>
      </c>
      <c r="G20" s="9" t="s">
        <v>61</v>
      </c>
      <c r="H20" s="9"/>
      <c r="I20" s="9"/>
    </row>
    <row r="21" spans="1:9" ht="12.75">
      <c r="A21" s="5" t="s">
        <v>67</v>
      </c>
      <c r="B21" s="11">
        <v>0.8</v>
      </c>
      <c r="C21" s="11">
        <v>0.57</v>
      </c>
      <c r="D21" s="11">
        <v>0.598</v>
      </c>
      <c r="E21" s="11">
        <v>0.8</v>
      </c>
      <c r="F21" s="11">
        <v>0.565</v>
      </c>
      <c r="G21" s="11">
        <v>0.557</v>
      </c>
      <c r="H21" s="11">
        <v>0.69</v>
      </c>
      <c r="I21" s="11">
        <v>0.69</v>
      </c>
    </row>
    <row r="22" spans="1:9" ht="12.75">
      <c r="A22" s="16"/>
      <c r="B22" s="4"/>
      <c r="C22" s="4"/>
      <c r="D22" s="4"/>
      <c r="E22" s="4"/>
      <c r="F22" s="4"/>
      <c r="G22" s="4"/>
      <c r="H22" s="4"/>
      <c r="I22" s="4"/>
    </row>
    <row r="23" spans="1:9" ht="12.75">
      <c r="A23" s="32" t="s">
        <v>68</v>
      </c>
      <c r="B23" s="4"/>
      <c r="C23" s="4"/>
      <c r="D23" s="4"/>
      <c r="E23" s="4"/>
      <c r="F23" s="4"/>
      <c r="G23" s="4"/>
      <c r="H23" s="4"/>
      <c r="I23" s="4"/>
    </row>
    <row r="24" spans="1:9" ht="12.75">
      <c r="A24" s="5" t="s">
        <v>69</v>
      </c>
      <c r="B24" s="10">
        <v>52.456</v>
      </c>
      <c r="C24" s="10">
        <v>3.175</v>
      </c>
      <c r="D24" s="10">
        <v>2.995</v>
      </c>
      <c r="E24" s="10">
        <v>2.784</v>
      </c>
      <c r="F24" s="10">
        <v>3.912</v>
      </c>
      <c r="G24" s="10">
        <v>4.369</v>
      </c>
      <c r="H24" s="10">
        <v>2.59</v>
      </c>
      <c r="I24" s="10">
        <v>2.59</v>
      </c>
    </row>
    <row r="25" spans="1:9" ht="12.75">
      <c r="A25" s="5" t="s">
        <v>70</v>
      </c>
      <c r="B25" s="10">
        <v>0.94</v>
      </c>
      <c r="C25" s="10">
        <v>2.192</v>
      </c>
      <c r="D25" s="10">
        <v>1.882</v>
      </c>
      <c r="E25" s="10">
        <v>0.826</v>
      </c>
      <c r="F25" s="10">
        <v>2.474</v>
      </c>
      <c r="G25" s="10">
        <v>2.794</v>
      </c>
      <c r="H25" s="10">
        <v>1.52</v>
      </c>
      <c r="I25" s="10">
        <v>1.52</v>
      </c>
    </row>
    <row r="26" spans="1:9" ht="12.75">
      <c r="A26" s="5" t="s">
        <v>256</v>
      </c>
      <c r="B26" s="6">
        <v>2287</v>
      </c>
      <c r="C26" s="6">
        <v>9670</v>
      </c>
      <c r="D26" s="6">
        <v>7264</v>
      </c>
      <c r="E26" s="6">
        <v>2483</v>
      </c>
      <c r="F26" s="6">
        <v>10550</v>
      </c>
      <c r="G26" s="6">
        <v>13133</v>
      </c>
      <c r="H26" s="6">
        <v>2951</v>
      </c>
      <c r="I26" s="6">
        <v>3380</v>
      </c>
    </row>
    <row r="27" spans="1:9" ht="12.75">
      <c r="A27" s="16"/>
      <c r="B27" s="4"/>
      <c r="C27" s="4"/>
      <c r="D27" s="4"/>
      <c r="E27" s="4"/>
      <c r="F27" s="4"/>
      <c r="G27" s="4"/>
      <c r="H27" s="4"/>
      <c r="I27" s="4"/>
    </row>
    <row r="28" spans="1:9" ht="12.75">
      <c r="A28" s="32" t="s">
        <v>72</v>
      </c>
      <c r="B28" s="4"/>
      <c r="C28" s="4"/>
      <c r="D28" s="4"/>
      <c r="E28" s="4"/>
      <c r="F28" s="4"/>
      <c r="G28" s="4"/>
      <c r="H28" s="4"/>
      <c r="I28" s="4"/>
    </row>
    <row r="29" spans="1:9" ht="12.75">
      <c r="A29" s="5" t="s">
        <v>73</v>
      </c>
      <c r="B29" s="6">
        <v>2</v>
      </c>
      <c r="C29" s="6">
        <v>3</v>
      </c>
      <c r="D29" s="6">
        <v>3</v>
      </c>
      <c r="E29" s="6">
        <v>2</v>
      </c>
      <c r="F29" s="6">
        <v>3</v>
      </c>
      <c r="G29" s="6">
        <v>3</v>
      </c>
      <c r="H29" s="6">
        <v>2</v>
      </c>
      <c r="I29" s="6">
        <v>2</v>
      </c>
    </row>
    <row r="30" spans="1:9" ht="12.75">
      <c r="A30" s="5" t="s">
        <v>74</v>
      </c>
      <c r="B30" s="9" t="s">
        <v>89</v>
      </c>
      <c r="C30" s="9" t="s">
        <v>90</v>
      </c>
      <c r="D30" s="9" t="s">
        <v>91</v>
      </c>
      <c r="E30" s="9" t="s">
        <v>92</v>
      </c>
      <c r="F30" s="9" t="s">
        <v>93</v>
      </c>
      <c r="G30" s="9" t="s">
        <v>93</v>
      </c>
      <c r="H30" s="9" t="s">
        <v>94</v>
      </c>
      <c r="I30" s="9" t="s">
        <v>94</v>
      </c>
    </row>
    <row r="31" spans="1:9" ht="12.75">
      <c r="A31" s="5" t="s">
        <v>101</v>
      </c>
      <c r="B31" s="9" t="s">
        <v>102</v>
      </c>
      <c r="C31" s="9" t="s">
        <v>113</v>
      </c>
      <c r="D31" s="9" t="s">
        <v>113</v>
      </c>
      <c r="E31" s="9" t="s">
        <v>102</v>
      </c>
      <c r="F31" s="9" t="s">
        <v>114</v>
      </c>
      <c r="G31" s="9" t="s">
        <v>115</v>
      </c>
      <c r="H31" s="9" t="s">
        <v>103</v>
      </c>
      <c r="I31" s="9" t="s">
        <v>103</v>
      </c>
    </row>
    <row r="32" spans="1:9" ht="12.75">
      <c r="A32" s="16"/>
      <c r="B32" s="4"/>
      <c r="C32" s="4"/>
      <c r="D32" s="4"/>
      <c r="E32" s="4"/>
      <c r="F32" s="4"/>
      <c r="G32" s="4"/>
      <c r="H32" s="4"/>
      <c r="I32" s="4"/>
    </row>
    <row r="33" spans="1:9" ht="12.75">
      <c r="A33" s="4" t="s">
        <v>260</v>
      </c>
      <c r="B33" s="4"/>
      <c r="C33" s="26">
        <v>6.8</v>
      </c>
      <c r="D33" s="26">
        <v>5.3</v>
      </c>
      <c r="E33" s="4"/>
      <c r="F33" s="26">
        <v>11</v>
      </c>
      <c r="G33" s="26">
        <v>11.7</v>
      </c>
      <c r="H33" s="26">
        <v>2.6</v>
      </c>
      <c r="I33" s="26"/>
    </row>
    <row r="34" spans="1:9" ht="12.75">
      <c r="A34" s="16"/>
      <c r="B34" s="4"/>
      <c r="C34" s="26"/>
      <c r="D34" s="26"/>
      <c r="E34" s="4"/>
      <c r="F34" s="26"/>
      <c r="G34" s="26"/>
      <c r="H34" s="26"/>
      <c r="I34" s="26"/>
    </row>
    <row r="35" spans="1:9" ht="12.75">
      <c r="A35" s="33" t="s">
        <v>118</v>
      </c>
      <c r="B35" s="9" t="s">
        <v>135</v>
      </c>
      <c r="C35" s="3" t="s">
        <v>136</v>
      </c>
      <c r="D35" s="3" t="s">
        <v>137</v>
      </c>
      <c r="E35" s="3" t="s">
        <v>138</v>
      </c>
      <c r="F35" s="3" t="s">
        <v>126</v>
      </c>
      <c r="G35" s="3" t="s">
        <v>127</v>
      </c>
      <c r="H35" s="12" t="s">
        <v>223</v>
      </c>
      <c r="I35" s="12" t="s">
        <v>224</v>
      </c>
    </row>
    <row r="36" spans="1:9" ht="12.75">
      <c r="A36" s="25"/>
      <c r="B36" s="13"/>
      <c r="C36" s="3" t="s">
        <v>133</v>
      </c>
      <c r="D36" s="3" t="s">
        <v>150</v>
      </c>
      <c r="E36" s="3" t="s">
        <v>154</v>
      </c>
      <c r="F36" s="3"/>
      <c r="G36" s="3"/>
      <c r="H36" s="9" t="s">
        <v>225</v>
      </c>
      <c r="I36" s="13" t="s">
        <v>226</v>
      </c>
    </row>
    <row r="37" spans="1:9" ht="12.75">
      <c r="A37" s="39" t="s">
        <v>161</v>
      </c>
      <c r="B37" s="40">
        <v>1969</v>
      </c>
      <c r="C37" s="41" t="s">
        <v>175</v>
      </c>
      <c r="D37" s="40" t="s">
        <v>176</v>
      </c>
      <c r="E37" s="40">
        <v>1968</v>
      </c>
      <c r="F37" s="41" t="s">
        <v>177</v>
      </c>
      <c r="G37" s="40"/>
      <c r="H37" s="40" t="s">
        <v>178</v>
      </c>
      <c r="I37" s="40" t="s">
        <v>179</v>
      </c>
    </row>
  </sheetData>
  <printOptions gridLines="1"/>
  <pageMargins left="0.75" right="0.75" top="1" bottom="1" header="0.5" footer="0.5"/>
  <pageSetup fitToHeight="1" fitToWidth="1" orientation="portrait" paperSize="9" scale="84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75" zoomScaleNormal="75" workbookViewId="0" topLeftCell="A9">
      <selection activeCell="B17" sqref="B17"/>
    </sheetView>
  </sheetViews>
  <sheetFormatPr defaultColWidth="9.140625" defaultRowHeight="12.75"/>
  <cols>
    <col min="1" max="1" width="13.8515625" style="19" customWidth="1"/>
    <col min="2" max="3" width="10.28125" style="19" customWidth="1"/>
    <col min="4" max="9" width="10.140625" style="19" customWidth="1"/>
    <col min="10" max="10" width="10.140625" style="0" customWidth="1"/>
  </cols>
  <sheetData>
    <row r="1" spans="1:9" ht="12.75">
      <c r="A1" s="34" t="s">
        <v>0</v>
      </c>
      <c r="B1" s="35" t="s">
        <v>9</v>
      </c>
      <c r="C1" s="35" t="s">
        <v>9</v>
      </c>
      <c r="D1" s="35" t="s">
        <v>227</v>
      </c>
      <c r="E1" s="62" t="s">
        <v>228</v>
      </c>
      <c r="F1" s="35" t="s">
        <v>229</v>
      </c>
      <c r="G1" s="35" t="s">
        <v>229</v>
      </c>
      <c r="H1" s="35" t="s">
        <v>229</v>
      </c>
      <c r="I1" s="35" t="s">
        <v>229</v>
      </c>
    </row>
    <row r="2" spans="1:9" ht="12.75">
      <c r="A2" s="2" t="s">
        <v>257</v>
      </c>
      <c r="B2" s="3"/>
      <c r="C2" s="3"/>
      <c r="D2" s="3"/>
      <c r="E2" s="3"/>
      <c r="F2" s="3"/>
      <c r="G2" s="3"/>
      <c r="H2" s="3"/>
      <c r="I2" s="3"/>
    </row>
    <row r="3" spans="1:9" ht="13.5" thickBot="1">
      <c r="A3" s="29" t="s">
        <v>258</v>
      </c>
      <c r="B3" s="30" t="s">
        <v>48</v>
      </c>
      <c r="C3" s="30" t="s">
        <v>49</v>
      </c>
      <c r="D3" s="30" t="s">
        <v>230</v>
      </c>
      <c r="E3" s="30" t="s">
        <v>231</v>
      </c>
      <c r="F3" s="30" t="s">
        <v>232</v>
      </c>
      <c r="G3" s="30" t="s">
        <v>233</v>
      </c>
      <c r="H3" s="30"/>
      <c r="I3" s="30"/>
    </row>
    <row r="4" spans="1:9" ht="13.5" thickTop="1">
      <c r="A4" s="32" t="s">
        <v>53</v>
      </c>
      <c r="B4" s="4"/>
      <c r="C4" s="4"/>
      <c r="D4" s="4"/>
      <c r="E4" s="4"/>
      <c r="F4" s="4"/>
      <c r="G4" s="4"/>
      <c r="H4" s="4"/>
      <c r="I4" s="4"/>
    </row>
    <row r="5" spans="1:9" ht="12.75">
      <c r="A5" s="5" t="s">
        <v>54</v>
      </c>
      <c r="B5" s="6">
        <v>7000</v>
      </c>
      <c r="C5" s="6">
        <v>6970</v>
      </c>
      <c r="D5" s="4">
        <v>7150</v>
      </c>
      <c r="E5" s="4">
        <v>5918</v>
      </c>
      <c r="F5" s="51">
        <v>3045</v>
      </c>
      <c r="G5" s="4">
        <v>5266</v>
      </c>
      <c r="H5" s="4"/>
      <c r="I5" s="4"/>
    </row>
    <row r="6" spans="1:9" ht="12.75">
      <c r="A6" s="5" t="s">
        <v>55</v>
      </c>
      <c r="B6" s="7">
        <v>23</v>
      </c>
      <c r="C6" s="7">
        <v>15</v>
      </c>
      <c r="D6" s="4"/>
      <c r="E6" s="52">
        <v>30</v>
      </c>
      <c r="F6" s="52">
        <v>21</v>
      </c>
      <c r="G6" s="52">
        <v>25</v>
      </c>
      <c r="H6" s="4"/>
      <c r="I6" s="4"/>
    </row>
    <row r="7" spans="1:9" ht="12.75">
      <c r="A7" s="5" t="s">
        <v>56</v>
      </c>
      <c r="B7" s="21">
        <v>5.6</v>
      </c>
      <c r="C7" s="21">
        <v>5.7</v>
      </c>
      <c r="D7" s="4"/>
      <c r="E7" s="4">
        <v>5.3</v>
      </c>
      <c r="F7" s="52">
        <v>3.3</v>
      </c>
      <c r="G7" s="4">
        <v>4.5</v>
      </c>
      <c r="H7" s="4"/>
      <c r="I7" s="4"/>
    </row>
    <row r="8" spans="1:9" ht="12.75">
      <c r="A8" s="5" t="s">
        <v>57</v>
      </c>
      <c r="B8" s="8">
        <v>13.8</v>
      </c>
      <c r="C8" s="8">
        <v>12.2</v>
      </c>
      <c r="D8" s="4">
        <v>24</v>
      </c>
      <c r="E8" s="4">
        <v>23</v>
      </c>
      <c r="F8" s="51">
        <v>13.1</v>
      </c>
      <c r="G8" s="4">
        <v>23</v>
      </c>
      <c r="H8" s="4"/>
      <c r="I8" s="4"/>
    </row>
    <row r="9" spans="1:9" ht="12.75">
      <c r="A9" s="5" t="s">
        <v>58</v>
      </c>
      <c r="B9" s="6">
        <v>256</v>
      </c>
      <c r="C9" s="9"/>
      <c r="D9" s="4"/>
      <c r="E9" s="4">
        <v>240</v>
      </c>
      <c r="F9" s="51">
        <v>75</v>
      </c>
      <c r="G9" s="4">
        <v>180</v>
      </c>
      <c r="H9" s="4"/>
      <c r="I9" s="4"/>
    </row>
    <row r="10" spans="1:9" ht="12.75">
      <c r="A10" s="16" t="s">
        <v>194</v>
      </c>
      <c r="B10" s="4">
        <v>0.406</v>
      </c>
      <c r="C10" s="4">
        <v>0.408</v>
      </c>
      <c r="D10" s="4">
        <v>0.39</v>
      </c>
      <c r="E10" s="4">
        <v>0.369</v>
      </c>
      <c r="F10" s="4">
        <v>0.56</v>
      </c>
      <c r="G10" s="4">
        <v>0.391</v>
      </c>
      <c r="H10" s="4"/>
      <c r="I10" s="4"/>
    </row>
    <row r="11" spans="1:9" ht="12.75">
      <c r="A11" s="32" t="s">
        <v>59</v>
      </c>
      <c r="B11" s="4"/>
      <c r="C11" s="4"/>
      <c r="D11" s="4"/>
      <c r="E11" s="4"/>
      <c r="F11" s="4"/>
      <c r="G11" s="4"/>
      <c r="H11" s="4"/>
      <c r="I11" s="4"/>
    </row>
    <row r="12" spans="1:9" ht="12.75">
      <c r="A12" s="5" t="s">
        <v>259</v>
      </c>
      <c r="B12" s="9"/>
      <c r="C12" s="9"/>
      <c r="D12" s="4"/>
      <c r="E12" s="4"/>
      <c r="F12" s="4"/>
      <c r="G12" s="4"/>
      <c r="H12" s="4"/>
      <c r="I12" s="4"/>
    </row>
    <row r="13" spans="1:9" ht="12.75">
      <c r="A13" s="5" t="s">
        <v>55</v>
      </c>
      <c r="B13" s="9"/>
      <c r="C13" s="9"/>
      <c r="D13" s="4"/>
      <c r="E13" s="4"/>
      <c r="F13" s="4"/>
      <c r="G13" s="4"/>
      <c r="H13" s="4"/>
      <c r="I13" s="4"/>
    </row>
    <row r="14" spans="1:9" ht="12.75">
      <c r="A14" s="16"/>
      <c r="B14" s="4"/>
      <c r="C14" s="4"/>
      <c r="D14" s="4"/>
      <c r="E14" s="4"/>
      <c r="F14" s="4"/>
      <c r="G14" s="4"/>
      <c r="H14" s="4"/>
      <c r="I14" s="4"/>
    </row>
    <row r="15" spans="1:9" ht="12.75">
      <c r="A15" s="32" t="s">
        <v>63</v>
      </c>
      <c r="B15" s="4"/>
      <c r="C15" s="4"/>
      <c r="D15" s="4"/>
      <c r="E15" s="4"/>
      <c r="F15" s="4"/>
      <c r="G15" s="4"/>
      <c r="H15" s="4"/>
      <c r="I15" s="4"/>
    </row>
    <row r="16" spans="1:9" ht="12.75">
      <c r="A16" s="5" t="s">
        <v>64</v>
      </c>
      <c r="B16" s="9"/>
      <c r="C16" s="6">
        <v>25000</v>
      </c>
      <c r="D16" s="4"/>
      <c r="E16" s="4">
        <v>40000</v>
      </c>
      <c r="F16" s="4">
        <v>40000</v>
      </c>
      <c r="G16" s="4">
        <v>40000</v>
      </c>
      <c r="H16" s="4"/>
      <c r="I16" s="4"/>
    </row>
    <row r="17" spans="1:9" ht="12.75">
      <c r="A17" s="5" t="s">
        <v>65</v>
      </c>
      <c r="B17" s="9"/>
      <c r="C17" s="8">
        <v>0.7</v>
      </c>
      <c r="D17" s="4"/>
      <c r="E17" s="4">
        <v>0.8</v>
      </c>
      <c r="F17" s="4">
        <v>0.8</v>
      </c>
      <c r="G17" s="4">
        <v>0.8</v>
      </c>
      <c r="H17" s="4"/>
      <c r="I17" s="4"/>
    </row>
    <row r="18" spans="1:9" ht="12.75">
      <c r="A18" s="5" t="s">
        <v>54</v>
      </c>
      <c r="B18" s="9"/>
      <c r="C18" s="6">
        <v>2250</v>
      </c>
      <c r="D18" s="4"/>
      <c r="E18" s="4">
        <v>1310</v>
      </c>
      <c r="F18" s="4">
        <v>2414</v>
      </c>
      <c r="G18" s="4">
        <v>1113</v>
      </c>
      <c r="H18" s="4"/>
      <c r="I18" s="4"/>
    </row>
    <row r="19" spans="1:9" ht="12.75">
      <c r="A19" s="5" t="s">
        <v>66</v>
      </c>
      <c r="B19" s="11"/>
      <c r="C19" s="10">
        <f>C18/C5</f>
        <v>0.32281205164992827</v>
      </c>
      <c r="D19" s="4"/>
      <c r="E19" s="4"/>
      <c r="F19" s="4"/>
      <c r="G19" s="4"/>
      <c r="H19" s="4"/>
      <c r="I19" s="4"/>
    </row>
    <row r="20" spans="1:9" ht="12.75">
      <c r="A20" s="5" t="s">
        <v>55</v>
      </c>
      <c r="B20" s="9"/>
      <c r="C20" s="9"/>
      <c r="D20" s="4"/>
      <c r="E20" s="4"/>
      <c r="F20" s="4"/>
      <c r="G20" s="4"/>
      <c r="H20" s="4"/>
      <c r="I20" s="4"/>
    </row>
    <row r="21" spans="1:9" ht="12.75">
      <c r="A21" s="5" t="s">
        <v>67</v>
      </c>
      <c r="B21" s="11">
        <v>0.414</v>
      </c>
      <c r="C21" s="11">
        <v>0.72</v>
      </c>
      <c r="D21" s="4"/>
      <c r="E21" s="4">
        <v>0.645</v>
      </c>
      <c r="F21" s="4">
        <v>0.541</v>
      </c>
      <c r="G21" s="4">
        <v>0.675</v>
      </c>
      <c r="H21" s="4"/>
      <c r="I21" s="4"/>
    </row>
    <row r="22" spans="1:9" ht="12.75">
      <c r="A22" s="16"/>
      <c r="B22" s="4"/>
      <c r="C22" s="4"/>
      <c r="D22" s="4"/>
      <c r="E22" s="4"/>
      <c r="F22" s="4"/>
      <c r="G22" s="4"/>
      <c r="H22" s="4"/>
      <c r="I22" s="4"/>
    </row>
    <row r="23" spans="1:9" ht="12.75">
      <c r="A23" s="32" t="s">
        <v>68</v>
      </c>
      <c r="B23" s="4"/>
      <c r="C23" s="4"/>
      <c r="D23" s="4"/>
      <c r="E23" s="4"/>
      <c r="F23" s="4"/>
      <c r="G23" s="4"/>
      <c r="H23" s="4"/>
      <c r="I23" s="4"/>
    </row>
    <row r="24" spans="1:9" ht="12.75">
      <c r="A24" s="5" t="s">
        <v>69</v>
      </c>
      <c r="B24" s="10">
        <v>1.62</v>
      </c>
      <c r="C24" s="10">
        <v>1.62</v>
      </c>
      <c r="D24" s="4">
        <v>2.705</v>
      </c>
      <c r="E24" s="4">
        <v>2.514</v>
      </c>
      <c r="F24" s="4">
        <v>1.55</v>
      </c>
      <c r="G24" s="4">
        <v>2.083</v>
      </c>
      <c r="H24" s="4"/>
      <c r="I24" s="4"/>
    </row>
    <row r="25" spans="1:9" ht="12.75">
      <c r="A25" s="5" t="s">
        <v>70</v>
      </c>
      <c r="B25" s="10">
        <v>1.272</v>
      </c>
      <c r="C25" s="10">
        <v>1.272</v>
      </c>
      <c r="D25" s="4">
        <v>1.105</v>
      </c>
      <c r="E25" s="4">
        <v>1.219</v>
      </c>
      <c r="F25" s="4">
        <v>0.69</v>
      </c>
      <c r="G25" s="4">
        <v>1.11</v>
      </c>
      <c r="H25" s="4"/>
      <c r="I25" s="4"/>
    </row>
    <row r="26" spans="1:9" ht="12.75">
      <c r="A26" s="5" t="s">
        <v>256</v>
      </c>
      <c r="B26" s="6">
        <v>1385</v>
      </c>
      <c r="C26" s="6">
        <v>1336</v>
      </c>
      <c r="D26" s="4">
        <v>1581</v>
      </c>
      <c r="E26" s="4">
        <v>1325</v>
      </c>
      <c r="F26" s="4">
        <v>632</v>
      </c>
      <c r="G26" s="4">
        <v>993</v>
      </c>
      <c r="H26" s="4"/>
      <c r="I26" s="4"/>
    </row>
    <row r="27" spans="1:9" ht="12.75">
      <c r="A27" s="16"/>
      <c r="B27" s="4"/>
      <c r="C27" s="4"/>
      <c r="D27" s="4"/>
      <c r="E27" s="4"/>
      <c r="F27" s="4"/>
      <c r="G27" s="4"/>
      <c r="H27" s="4"/>
      <c r="I27" s="4"/>
    </row>
    <row r="28" spans="1:9" ht="12.75">
      <c r="A28" s="32" t="s">
        <v>72</v>
      </c>
      <c r="B28" s="4"/>
      <c r="C28" s="4"/>
      <c r="D28" s="4"/>
      <c r="E28" s="4"/>
      <c r="F28" s="4"/>
      <c r="G28" s="4"/>
      <c r="H28" s="4"/>
      <c r="I28" s="4"/>
    </row>
    <row r="29" spans="1:9" ht="12.75">
      <c r="A29" s="5" t="s">
        <v>73</v>
      </c>
      <c r="B29" s="6">
        <v>2</v>
      </c>
      <c r="C29" s="6">
        <v>2</v>
      </c>
      <c r="D29" s="4"/>
      <c r="E29" s="6">
        <v>2</v>
      </c>
      <c r="F29" s="6">
        <v>2</v>
      </c>
      <c r="G29" s="6">
        <v>2</v>
      </c>
      <c r="H29" s="4"/>
      <c r="I29" s="4"/>
    </row>
    <row r="30" spans="1:9" ht="12.75">
      <c r="A30" s="5" t="s">
        <v>74</v>
      </c>
      <c r="B30" s="9" t="s">
        <v>96</v>
      </c>
      <c r="C30" s="9" t="s">
        <v>234</v>
      </c>
      <c r="D30" s="4"/>
      <c r="E30" s="9" t="s">
        <v>235</v>
      </c>
      <c r="F30" s="9" t="s">
        <v>236</v>
      </c>
      <c r="G30" s="9" t="s">
        <v>237</v>
      </c>
      <c r="H30" s="4"/>
      <c r="I30" s="4"/>
    </row>
    <row r="31" spans="1:9" ht="12.75">
      <c r="A31" s="5" t="s">
        <v>101</v>
      </c>
      <c r="B31" s="9" t="s">
        <v>102</v>
      </c>
      <c r="C31" s="9" t="s">
        <v>102</v>
      </c>
      <c r="D31" s="4"/>
      <c r="E31" s="9" t="s">
        <v>103</v>
      </c>
      <c r="F31" s="9" t="s">
        <v>112</v>
      </c>
      <c r="G31" s="9" t="s">
        <v>103</v>
      </c>
      <c r="H31" s="4"/>
      <c r="I31" s="4"/>
    </row>
    <row r="32" spans="1:9" ht="12.75">
      <c r="A32" s="16"/>
      <c r="B32" s="4"/>
      <c r="C32" s="4"/>
      <c r="D32" s="4"/>
      <c r="E32" s="4"/>
      <c r="F32" s="4"/>
      <c r="G32" s="4"/>
      <c r="H32" s="4"/>
      <c r="I32" s="4"/>
    </row>
    <row r="33" spans="1:9" ht="12.75">
      <c r="A33" s="4" t="s">
        <v>260</v>
      </c>
      <c r="B33" s="4"/>
      <c r="C33" s="4">
        <v>1.66</v>
      </c>
      <c r="D33" s="4"/>
      <c r="E33" s="4"/>
      <c r="F33" s="4"/>
      <c r="G33" s="4"/>
      <c r="H33" s="4"/>
      <c r="I33" s="4"/>
    </row>
    <row r="34" spans="1:9" ht="12.75">
      <c r="A34" s="16"/>
      <c r="B34" s="4"/>
      <c r="C34" s="4"/>
      <c r="D34" s="4"/>
      <c r="E34" s="4"/>
      <c r="F34" s="4"/>
      <c r="G34" s="4"/>
      <c r="H34" s="4"/>
      <c r="I34" s="4"/>
    </row>
    <row r="35" spans="1:9" ht="12.75">
      <c r="A35" s="33" t="s">
        <v>118</v>
      </c>
      <c r="B35" s="9" t="s">
        <v>142</v>
      </c>
      <c r="C35" s="9" t="s">
        <v>143</v>
      </c>
      <c r="D35" s="13" t="s">
        <v>238</v>
      </c>
      <c r="E35" s="13" t="s">
        <v>239</v>
      </c>
      <c r="F35" s="13" t="s">
        <v>240</v>
      </c>
      <c r="G35" s="13" t="s">
        <v>241</v>
      </c>
      <c r="H35" s="4"/>
      <c r="I35" s="4"/>
    </row>
    <row r="36" spans="1:9" ht="12.75">
      <c r="A36" s="25"/>
      <c r="B36" s="13" t="s">
        <v>157</v>
      </c>
      <c r="C36" s="9" t="s">
        <v>158</v>
      </c>
      <c r="D36" s="13" t="s">
        <v>242</v>
      </c>
      <c r="E36" s="4"/>
      <c r="F36" s="13" t="s">
        <v>243</v>
      </c>
      <c r="G36" s="4"/>
      <c r="H36" s="4"/>
      <c r="I36" s="4"/>
    </row>
    <row r="37" spans="1:9" ht="12.75">
      <c r="A37" s="39" t="s">
        <v>161</v>
      </c>
      <c r="B37" s="41" t="s">
        <v>181</v>
      </c>
      <c r="C37" s="41" t="s">
        <v>182</v>
      </c>
      <c r="D37" s="41"/>
      <c r="E37" s="41" t="s">
        <v>169</v>
      </c>
      <c r="F37" s="41" t="s">
        <v>244</v>
      </c>
      <c r="G37" s="41" t="s">
        <v>245</v>
      </c>
      <c r="H37" s="41"/>
      <c r="I37" s="41"/>
    </row>
  </sheetData>
  <printOptions gridLines="1"/>
  <pageMargins left="0.75" right="0.75" top="1" bottom="1" header="0.5" footer="0.5"/>
  <pageSetup fitToHeight="1" fitToWidth="1" orientation="portrait" paperSize="9" scale="84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8">
      <selection activeCell="A26" sqref="A26"/>
    </sheetView>
  </sheetViews>
  <sheetFormatPr defaultColWidth="9.140625" defaultRowHeight="12.75"/>
  <cols>
    <col min="1" max="1" width="13.8515625" style="19" customWidth="1"/>
    <col min="2" max="2" width="10.28125" style="19" customWidth="1"/>
    <col min="3" max="3" width="10.140625" style="19" customWidth="1"/>
    <col min="4" max="4" width="10.28125" style="19" customWidth="1"/>
    <col min="5" max="6" width="10.140625" style="19" customWidth="1"/>
    <col min="7" max="7" width="10.28125" style="19" customWidth="1"/>
    <col min="8" max="9" width="10.28125" style="15" customWidth="1"/>
    <col min="10" max="10" width="10.140625" style="0" customWidth="1"/>
  </cols>
  <sheetData>
    <row r="1" spans="1:9" ht="12.75">
      <c r="A1" s="34" t="s">
        <v>0</v>
      </c>
      <c r="B1" s="35" t="s">
        <v>1</v>
      </c>
      <c r="C1" s="35" t="s">
        <v>1</v>
      </c>
      <c r="D1" s="35" t="s">
        <v>246</v>
      </c>
      <c r="E1" s="35" t="s">
        <v>5</v>
      </c>
      <c r="F1" s="35" t="s">
        <v>5</v>
      </c>
      <c r="G1" s="36" t="s">
        <v>11</v>
      </c>
      <c r="H1" s="37" t="s">
        <v>12</v>
      </c>
      <c r="I1" s="37"/>
    </row>
    <row r="2" spans="1:9" ht="12.75">
      <c r="A2" s="2" t="s">
        <v>257</v>
      </c>
      <c r="B2" s="3"/>
      <c r="C2" s="3"/>
      <c r="D2" s="3"/>
      <c r="E2" s="3"/>
      <c r="F2" s="3"/>
      <c r="G2" s="13"/>
      <c r="H2" s="28"/>
      <c r="I2" s="28"/>
    </row>
    <row r="3" spans="1:9" ht="13.5" thickBot="1">
      <c r="A3" s="29" t="s">
        <v>258</v>
      </c>
      <c r="B3" s="30" t="s">
        <v>247</v>
      </c>
      <c r="C3" s="30" t="s">
        <v>248</v>
      </c>
      <c r="D3" s="30" t="s">
        <v>50</v>
      </c>
      <c r="E3" s="30" t="s">
        <v>36</v>
      </c>
      <c r="F3" s="30" t="s">
        <v>37</v>
      </c>
      <c r="G3" s="31" t="s">
        <v>51</v>
      </c>
      <c r="H3" s="31" t="s">
        <v>52</v>
      </c>
      <c r="I3" s="31"/>
    </row>
    <row r="4" spans="1:9" ht="13.5" thickTop="1">
      <c r="A4" s="32" t="s">
        <v>53</v>
      </c>
      <c r="B4" s="4"/>
      <c r="C4" s="4"/>
      <c r="D4" s="4"/>
      <c r="E4" s="4"/>
      <c r="F4" s="4"/>
      <c r="G4" s="17"/>
      <c r="H4" s="13"/>
      <c r="I4" s="13"/>
    </row>
    <row r="5" spans="1:9" ht="12.75">
      <c r="A5" s="5" t="s">
        <v>54</v>
      </c>
      <c r="B5" s="9" t="s">
        <v>249</v>
      </c>
      <c r="C5" s="6">
        <v>19883</v>
      </c>
      <c r="D5" s="6">
        <v>1900</v>
      </c>
      <c r="E5" s="6">
        <v>23850</v>
      </c>
      <c r="F5" s="6">
        <v>35275</v>
      </c>
      <c r="G5" s="17">
        <v>51660</v>
      </c>
      <c r="H5" s="13">
        <v>16865</v>
      </c>
      <c r="I5" s="13"/>
    </row>
    <row r="6" spans="1:9" ht="12.75">
      <c r="A6" s="5" t="s">
        <v>55</v>
      </c>
      <c r="B6" s="7">
        <v>35</v>
      </c>
      <c r="C6" s="7">
        <v>30</v>
      </c>
      <c r="D6" s="7">
        <v>22.2</v>
      </c>
      <c r="E6" s="7">
        <v>15</v>
      </c>
      <c r="F6" s="7">
        <v>30</v>
      </c>
      <c r="G6" s="7">
        <v>13</v>
      </c>
      <c r="H6" s="7">
        <v>30</v>
      </c>
      <c r="I6" s="13"/>
    </row>
    <row r="7" spans="1:9" ht="12.75">
      <c r="A7" s="5" t="s">
        <v>56</v>
      </c>
      <c r="B7" s="8">
        <v>4</v>
      </c>
      <c r="C7" s="8">
        <v>4.7</v>
      </c>
      <c r="D7" s="8">
        <v>3.28</v>
      </c>
      <c r="E7" s="8">
        <v>2.42</v>
      </c>
      <c r="F7" s="8">
        <v>4.6</v>
      </c>
      <c r="G7" s="17">
        <v>5.6</v>
      </c>
      <c r="H7" s="13">
        <v>4.95</v>
      </c>
      <c r="I7" s="13"/>
    </row>
    <row r="8" spans="1:9" ht="12.75">
      <c r="A8" s="5" t="s">
        <v>57</v>
      </c>
      <c r="B8" s="8">
        <v>25.7</v>
      </c>
      <c r="C8" s="8">
        <v>32.1</v>
      </c>
      <c r="D8" s="8">
        <v>12.8</v>
      </c>
      <c r="E8" s="21"/>
      <c r="F8" s="8">
        <v>35.5</v>
      </c>
      <c r="G8" s="8">
        <v>25</v>
      </c>
      <c r="H8" s="8">
        <v>25.2</v>
      </c>
      <c r="I8" s="13"/>
    </row>
    <row r="9" spans="1:9" ht="12.75">
      <c r="A9" s="5" t="s">
        <v>58</v>
      </c>
      <c r="B9" s="6">
        <v>445</v>
      </c>
      <c r="C9" s="6">
        <v>614</v>
      </c>
      <c r="D9" s="6">
        <v>63.3</v>
      </c>
      <c r="E9" s="6">
        <v>593</v>
      </c>
      <c r="F9" s="9"/>
      <c r="G9" s="17">
        <v>1687</v>
      </c>
      <c r="H9" s="13"/>
      <c r="I9" s="13"/>
    </row>
    <row r="10" spans="1:9" ht="12.75">
      <c r="A10" s="16" t="s">
        <v>194</v>
      </c>
      <c r="B10" s="4">
        <v>0.39</v>
      </c>
      <c r="C10" s="4">
        <v>0.37</v>
      </c>
      <c r="D10" s="4">
        <v>0.456</v>
      </c>
      <c r="E10" s="4"/>
      <c r="F10" s="4"/>
      <c r="G10" s="17"/>
      <c r="H10" s="13"/>
      <c r="I10" s="13"/>
    </row>
    <row r="11" spans="1:9" ht="12.75">
      <c r="A11" s="32" t="s">
        <v>59</v>
      </c>
      <c r="B11" s="4"/>
      <c r="C11" s="4"/>
      <c r="D11" s="4"/>
      <c r="E11" s="4"/>
      <c r="F11" s="4"/>
      <c r="G11" s="17"/>
      <c r="H11" s="13"/>
      <c r="I11" s="13"/>
    </row>
    <row r="12" spans="1:9" ht="12.75">
      <c r="A12" s="5" t="s">
        <v>259</v>
      </c>
      <c r="B12" s="9">
        <v>3564</v>
      </c>
      <c r="C12" s="9">
        <v>4716</v>
      </c>
      <c r="D12" s="9"/>
      <c r="E12" s="9"/>
      <c r="F12" s="9"/>
      <c r="G12" s="22"/>
      <c r="H12" s="13"/>
      <c r="I12" s="13"/>
    </row>
    <row r="13" spans="1:9" ht="12.75">
      <c r="A13" s="5" t="s">
        <v>55</v>
      </c>
      <c r="B13" s="9" t="s">
        <v>61</v>
      </c>
      <c r="C13" s="9" t="s">
        <v>61</v>
      </c>
      <c r="D13" s="9"/>
      <c r="E13" s="9"/>
      <c r="F13" s="9"/>
      <c r="G13" s="22"/>
      <c r="H13" s="13"/>
      <c r="I13" s="13"/>
    </row>
    <row r="14" spans="1:9" ht="12.75">
      <c r="A14" s="16"/>
      <c r="B14" s="4"/>
      <c r="C14" s="4"/>
      <c r="D14" s="4"/>
      <c r="E14" s="4"/>
      <c r="F14" s="4"/>
      <c r="G14" s="17"/>
      <c r="H14" s="13"/>
      <c r="I14" s="13"/>
    </row>
    <row r="15" spans="1:9" ht="12.75">
      <c r="A15" s="32" t="s">
        <v>63</v>
      </c>
      <c r="B15" s="4"/>
      <c r="C15" s="4"/>
      <c r="D15" s="4"/>
      <c r="E15" s="4"/>
      <c r="F15" s="4"/>
      <c r="G15" s="17"/>
      <c r="H15" s="13"/>
      <c r="I15" s="13"/>
    </row>
    <row r="16" spans="1:9" ht="12.75">
      <c r="A16" s="5" t="s">
        <v>64</v>
      </c>
      <c r="B16" s="6">
        <v>35000</v>
      </c>
      <c r="C16" s="6">
        <v>35000</v>
      </c>
      <c r="D16" s="6">
        <v>30000</v>
      </c>
      <c r="E16" s="6">
        <v>36089</v>
      </c>
      <c r="F16" s="6">
        <v>36089</v>
      </c>
      <c r="G16" s="17">
        <v>36089</v>
      </c>
      <c r="H16" s="13">
        <v>36089</v>
      </c>
      <c r="I16" s="13"/>
    </row>
    <row r="17" spans="1:9" ht="12.75">
      <c r="A17" s="5" t="s">
        <v>65</v>
      </c>
      <c r="B17" s="8">
        <v>0.8</v>
      </c>
      <c r="C17" s="8">
        <v>0.8</v>
      </c>
      <c r="D17" s="8">
        <v>0.7</v>
      </c>
      <c r="E17" s="8">
        <v>0.8</v>
      </c>
      <c r="F17" s="8">
        <v>0.8</v>
      </c>
      <c r="G17" s="17">
        <v>0.75</v>
      </c>
      <c r="H17" s="13">
        <v>0.75</v>
      </c>
      <c r="I17" s="13"/>
    </row>
    <row r="18" spans="1:9" ht="12.75">
      <c r="A18" s="5" t="s">
        <v>54</v>
      </c>
      <c r="B18" s="6">
        <v>3480</v>
      </c>
      <c r="C18" s="6">
        <v>4380</v>
      </c>
      <c r="D18" s="6">
        <v>600</v>
      </c>
      <c r="E18" s="6">
        <v>6063</v>
      </c>
      <c r="F18" s="6">
        <v>7716</v>
      </c>
      <c r="G18" s="17">
        <v>10716</v>
      </c>
      <c r="H18" s="13">
        <v>3307</v>
      </c>
      <c r="I18" s="13"/>
    </row>
    <row r="19" spans="1:9" ht="12.75">
      <c r="A19" s="5" t="s">
        <v>66</v>
      </c>
      <c r="B19" s="10" t="e">
        <f>IF(B18/B5="#VALUE!",na,B18/B5)</f>
        <v>#VALUE!</v>
      </c>
      <c r="C19" s="10">
        <f>IF(C18/C5="#VALUE!",na,C18/C5)</f>
        <v>0.22028868882965347</v>
      </c>
      <c r="D19" s="10">
        <f>D18/D5</f>
        <v>0.3157894736842105</v>
      </c>
      <c r="E19" s="10">
        <f>E18/E5</f>
        <v>0.2542138364779874</v>
      </c>
      <c r="F19" s="10">
        <f>F18/F5</f>
        <v>0.21873848334514528</v>
      </c>
      <c r="G19" s="10">
        <f>G18/G5</f>
        <v>0.20743321718931476</v>
      </c>
      <c r="H19" s="23">
        <f>H18/H5</f>
        <v>0.1960865698191521</v>
      </c>
      <c r="I19" s="13"/>
    </row>
    <row r="20" spans="1:9" ht="12.75">
      <c r="A20" s="5" t="s">
        <v>55</v>
      </c>
      <c r="B20" s="9" t="s">
        <v>61</v>
      </c>
      <c r="C20" s="9" t="s">
        <v>61</v>
      </c>
      <c r="D20" s="9"/>
      <c r="E20" s="9"/>
      <c r="F20" s="9"/>
      <c r="G20" s="22"/>
      <c r="H20" s="13"/>
      <c r="I20" s="13"/>
    </row>
    <row r="21" spans="1:9" ht="12.75">
      <c r="A21" s="5" t="s">
        <v>67</v>
      </c>
      <c r="B21" s="11">
        <v>0.64</v>
      </c>
      <c r="C21" s="11">
        <v>0.62</v>
      </c>
      <c r="D21" s="11">
        <v>0.75</v>
      </c>
      <c r="E21" s="11">
        <v>0.7</v>
      </c>
      <c r="F21" s="11">
        <v>0.595</v>
      </c>
      <c r="G21" s="11">
        <v>0.57</v>
      </c>
      <c r="H21" s="11">
        <v>0.61</v>
      </c>
      <c r="I21" s="13"/>
    </row>
    <row r="22" spans="1:9" ht="12.75">
      <c r="A22" s="16"/>
      <c r="B22" s="4"/>
      <c r="C22" s="4"/>
      <c r="D22" s="4"/>
      <c r="E22" s="4"/>
      <c r="F22" s="4"/>
      <c r="G22" s="17"/>
      <c r="H22" s="13"/>
      <c r="I22" s="13"/>
    </row>
    <row r="23" spans="1:9" ht="12.75">
      <c r="A23" s="32" t="s">
        <v>68</v>
      </c>
      <c r="B23" s="4"/>
      <c r="C23" s="4"/>
      <c r="D23" s="4"/>
      <c r="E23" s="4"/>
      <c r="F23" s="4"/>
      <c r="G23" s="17"/>
      <c r="H23" s="13"/>
      <c r="I23" s="13"/>
    </row>
    <row r="24" spans="1:9" ht="12.75">
      <c r="A24" s="5" t="s">
        <v>69</v>
      </c>
      <c r="B24" s="9">
        <v>2.21</v>
      </c>
      <c r="C24" s="9">
        <v>2.588</v>
      </c>
      <c r="D24" s="10">
        <v>1.064</v>
      </c>
      <c r="E24" s="10">
        <v>5.2</v>
      </c>
      <c r="F24" s="10">
        <v>4.964</v>
      </c>
      <c r="G24" s="24">
        <v>5.4</v>
      </c>
      <c r="H24" s="13"/>
      <c r="I24" s="13"/>
    </row>
    <row r="25" spans="1:9" ht="12.75">
      <c r="A25" s="5" t="s">
        <v>70</v>
      </c>
      <c r="B25" s="63">
        <v>1344</v>
      </c>
      <c r="C25" s="6">
        <v>1.53</v>
      </c>
      <c r="D25" s="10">
        <v>0.531</v>
      </c>
      <c r="E25" s="10">
        <v>1.455</v>
      </c>
      <c r="F25" s="10">
        <v>1.9</v>
      </c>
      <c r="G25" s="24">
        <v>2.33</v>
      </c>
      <c r="H25" s="13">
        <v>1.373</v>
      </c>
      <c r="I25" s="13"/>
    </row>
    <row r="26" spans="1:9" ht="12.75">
      <c r="A26" s="5" t="s">
        <v>256</v>
      </c>
      <c r="B26" s="9">
        <v>3520</v>
      </c>
      <c r="C26" s="9">
        <v>4545</v>
      </c>
      <c r="D26" s="6">
        <v>445</v>
      </c>
      <c r="E26" s="6">
        <v>5110</v>
      </c>
      <c r="F26" s="6">
        <v>6503</v>
      </c>
      <c r="G26" s="17">
        <v>9039</v>
      </c>
      <c r="H26" s="13">
        <v>3197</v>
      </c>
      <c r="I26" s="13"/>
    </row>
    <row r="27" spans="1:9" ht="12.75">
      <c r="A27" s="16"/>
      <c r="B27" s="4"/>
      <c r="C27" s="4"/>
      <c r="D27" s="4"/>
      <c r="E27" s="4"/>
      <c r="F27" s="4"/>
      <c r="G27" s="17"/>
      <c r="H27" s="13"/>
      <c r="I27" s="13"/>
    </row>
    <row r="28" spans="1:9" ht="12.75">
      <c r="A28" s="32" t="s">
        <v>72</v>
      </c>
      <c r="B28" s="4"/>
      <c r="C28" s="4"/>
      <c r="D28" s="4"/>
      <c r="E28" s="4"/>
      <c r="F28" s="4"/>
      <c r="G28" s="17"/>
      <c r="H28" s="13"/>
      <c r="I28" s="13"/>
    </row>
    <row r="29" spans="1:9" ht="12.75">
      <c r="A29" s="5" t="s">
        <v>73</v>
      </c>
      <c r="B29" s="6">
        <v>2</v>
      </c>
      <c r="C29" s="6">
        <v>2</v>
      </c>
      <c r="D29" s="6">
        <v>2</v>
      </c>
      <c r="E29" s="6">
        <v>2</v>
      </c>
      <c r="F29" s="6">
        <v>2</v>
      </c>
      <c r="G29" s="17">
        <v>3</v>
      </c>
      <c r="H29" s="13">
        <v>3</v>
      </c>
      <c r="I29" s="13"/>
    </row>
    <row r="30" spans="1:9" ht="12.75">
      <c r="A30" s="5" t="s">
        <v>74</v>
      </c>
      <c r="B30" s="9" t="s">
        <v>75</v>
      </c>
      <c r="C30" s="9" t="s">
        <v>76</v>
      </c>
      <c r="D30" s="9" t="s">
        <v>250</v>
      </c>
      <c r="E30" s="9" t="s">
        <v>82</v>
      </c>
      <c r="F30" s="9" t="s">
        <v>83</v>
      </c>
      <c r="G30" s="22" t="s">
        <v>99</v>
      </c>
      <c r="H30" s="13" t="s">
        <v>251</v>
      </c>
      <c r="I30" s="13"/>
    </row>
    <row r="31" spans="1:9" ht="12.75">
      <c r="A31" s="5" t="s">
        <v>101</v>
      </c>
      <c r="B31" s="9" t="s">
        <v>102</v>
      </c>
      <c r="C31" s="9" t="s">
        <v>103</v>
      </c>
      <c r="D31" s="9" t="s">
        <v>112</v>
      </c>
      <c r="E31" s="9" t="s">
        <v>108</v>
      </c>
      <c r="F31" s="9" t="s">
        <v>109</v>
      </c>
      <c r="G31" s="22" t="s">
        <v>114</v>
      </c>
      <c r="H31" s="13" t="s">
        <v>113</v>
      </c>
      <c r="I31" s="13"/>
    </row>
    <row r="32" spans="1:9" ht="12.75">
      <c r="A32" s="16"/>
      <c r="B32" s="4"/>
      <c r="C32" s="4"/>
      <c r="D32" s="4"/>
      <c r="E32" s="4"/>
      <c r="F32" s="4"/>
      <c r="G32" s="17"/>
      <c r="H32" s="13"/>
      <c r="I32" s="13"/>
    </row>
    <row r="33" spans="1:9" ht="12.75">
      <c r="A33" s="4" t="s">
        <v>117</v>
      </c>
      <c r="B33" s="4"/>
      <c r="C33" s="4"/>
      <c r="D33" s="4"/>
      <c r="E33" s="4"/>
      <c r="F33" s="4"/>
      <c r="G33" s="4"/>
      <c r="H33" s="13"/>
      <c r="I33" s="13"/>
    </row>
    <row r="34" spans="1:9" ht="12.75">
      <c r="A34" s="16"/>
      <c r="B34" s="4"/>
      <c r="C34" s="4"/>
      <c r="D34" s="4"/>
      <c r="E34" s="4"/>
      <c r="F34" s="4"/>
      <c r="G34" s="4"/>
      <c r="H34" s="13"/>
      <c r="I34" s="13"/>
    </row>
    <row r="35" spans="1:9" ht="12.75">
      <c r="A35" s="33" t="s">
        <v>118</v>
      </c>
      <c r="B35" s="12" t="s">
        <v>225</v>
      </c>
      <c r="C35" s="3" t="s">
        <v>252</v>
      </c>
      <c r="D35" s="9" t="s">
        <v>144</v>
      </c>
      <c r="E35" s="3" t="s">
        <v>129</v>
      </c>
      <c r="F35" s="3" t="s">
        <v>253</v>
      </c>
      <c r="G35" s="13" t="s">
        <v>145</v>
      </c>
      <c r="H35" s="13" t="s">
        <v>146</v>
      </c>
      <c r="I35" s="13"/>
    </row>
    <row r="36" spans="1:9" ht="12.75">
      <c r="A36" s="25"/>
      <c r="B36" s="9" t="s">
        <v>147</v>
      </c>
      <c r="C36" s="13"/>
      <c r="D36" s="9" t="s">
        <v>159</v>
      </c>
      <c r="E36" s="3" t="s">
        <v>254</v>
      </c>
      <c r="F36" s="3" t="s">
        <v>150</v>
      </c>
      <c r="G36" s="13" t="s">
        <v>160</v>
      </c>
      <c r="H36" s="13" t="s">
        <v>255</v>
      </c>
      <c r="I36" s="13"/>
    </row>
    <row r="37" spans="1:9" ht="12.75">
      <c r="A37" s="39" t="s">
        <v>161</v>
      </c>
      <c r="B37" s="40">
        <v>1996</v>
      </c>
      <c r="C37" s="40"/>
      <c r="D37" s="40">
        <v>1992</v>
      </c>
      <c r="E37" s="40" t="s">
        <v>168</v>
      </c>
      <c r="F37" s="40" t="s">
        <v>169</v>
      </c>
      <c r="G37" s="42" t="s">
        <v>168</v>
      </c>
      <c r="H37" s="43" t="s">
        <v>183</v>
      </c>
      <c r="I37" s="43"/>
    </row>
  </sheetData>
  <printOptions gridLines="1"/>
  <pageMargins left="0.75" right="0.75" top="1" bottom="1" header="0.5" footer="0.5"/>
  <pageSetup fitToHeight="1" fitToWidth="1" orientation="portrait" paperSize="9" scale="9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Engine data file</dc:title>
  <dc:subject>engine data</dc:subject>
  <dc:creator>Darren Rhodes</dc:creator>
  <cp:keywords/>
  <dc:description/>
  <cp:lastModifiedBy>Steven Vincent</cp:lastModifiedBy>
  <dcterms:created xsi:type="dcterms:W3CDTF">1999-06-24T16:30:58Z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